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shiratori\Desktop\"/>
    </mc:Choice>
  </mc:AlternateContent>
  <bookViews>
    <workbookView xWindow="0" yWindow="0" windowWidth="20490" windowHeight="7770" tabRatio="948"/>
  </bookViews>
  <sheets>
    <sheet name="基礎データ" sheetId="2" r:id="rId1"/>
    <sheet name="業者データ" sheetId="41" state="hidden" r:id="rId2"/>
    <sheet name="検定１" sheetId="3" r:id="rId3"/>
    <sheet name="検定２" sheetId="28" r:id="rId4"/>
    <sheet name="検定３" sheetId="29" r:id="rId5"/>
    <sheet name="検定４" sheetId="30" r:id="rId6"/>
    <sheet name="検定５" sheetId="31" state="hidden" r:id="rId7"/>
    <sheet name="審査１" sheetId="27" r:id="rId8"/>
    <sheet name="審査２" sheetId="32" r:id="rId9"/>
    <sheet name="審査３" sheetId="33" r:id="rId10"/>
    <sheet name="審査4" sheetId="34" r:id="rId11"/>
    <sheet name="審査５" sheetId="35" r:id="rId12"/>
    <sheet name="審査６" sheetId="36" state="hidden" r:id="rId13"/>
    <sheet name="審査７" sheetId="37" state="hidden" r:id="rId14"/>
    <sheet name="審査８" sheetId="38" state="hidden" r:id="rId15"/>
    <sheet name="審査９" sheetId="39" state="hidden" r:id="rId16"/>
    <sheet name="審査１０" sheetId="40" state="hidden" r:id="rId17"/>
    <sheet name="申込" sheetId="4" r:id="rId18"/>
    <sheet name="内訳" sheetId="5" r:id="rId19"/>
  </sheets>
  <definedNames>
    <definedName name="_xlnm.Print_Area" localSheetId="2">検定１!$A$1:$G$27</definedName>
    <definedName name="_xlnm.Print_Area" localSheetId="3">検定２!$A$1:$G$27</definedName>
    <definedName name="_xlnm.Print_Area" localSheetId="4">検定３!$A$1:$G$27</definedName>
    <definedName name="_xlnm.Print_Area" localSheetId="5">検定４!$A$1:$G$27</definedName>
    <definedName name="_xlnm.Print_Area" localSheetId="6">検定５!$A$1:$G$27</definedName>
    <definedName name="_xlnm.Print_Area" localSheetId="7">審査１!$A$1:$G$27</definedName>
    <definedName name="_xlnm.Print_Area" localSheetId="16">審査１０!$A$1:$G$27</definedName>
    <definedName name="_xlnm.Print_Area" localSheetId="8">審査２!$A$1:$G$27</definedName>
    <definedName name="_xlnm.Print_Area" localSheetId="9">審査３!$A$1:$G$27</definedName>
    <definedName name="_xlnm.Print_Area" localSheetId="10">審査4!$A$1:$G$27</definedName>
    <definedName name="_xlnm.Print_Area" localSheetId="11">審査５!$A$1:$G$27</definedName>
    <definedName name="_xlnm.Print_Area" localSheetId="12">審査６!$A$1:$G$27</definedName>
    <definedName name="_xlnm.Print_Area" localSheetId="13">審査７!$A$1:$G$27</definedName>
    <definedName name="_xlnm.Print_Area" localSheetId="14">審査８!$A$1:$G$27</definedName>
    <definedName name="_xlnm.Print_Area" localSheetId="15">審査９!$A$1:$G$27</definedName>
    <definedName name="_xlnm.Print_Area" localSheetId="17">申込!$A$1:$M$34</definedName>
    <definedName name="_xlnm.Print_Area" localSheetId="18">内訳!$A$1:$M$31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8" l="1"/>
  <c r="E8" i="29"/>
  <c r="E8" i="30"/>
  <c r="E8" i="31"/>
  <c r="E8" i="27"/>
  <c r="E8" i="32"/>
  <c r="E8" i="33"/>
  <c r="E8" i="34"/>
  <c r="E8" i="35"/>
  <c r="E8" i="36"/>
  <c r="E8" i="37"/>
  <c r="E8" i="38"/>
  <c r="E8" i="39"/>
  <c r="E8" i="40"/>
  <c r="E8" i="3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C24" i="4" l="1"/>
  <c r="J26" i="4"/>
  <c r="E24" i="4"/>
  <c r="G24" i="4"/>
  <c r="J34" i="4"/>
  <c r="J32" i="4"/>
  <c r="F2" i="41" l="1"/>
  <c r="E2" i="41"/>
  <c r="D2" i="41"/>
  <c r="C2" i="41"/>
  <c r="B2" i="41"/>
  <c r="A2" i="41"/>
  <c r="K20" i="4" l="1"/>
  <c r="J20" i="4"/>
  <c r="K19" i="4"/>
  <c r="J19" i="4"/>
  <c r="K18" i="4"/>
  <c r="J18" i="4"/>
  <c r="K14" i="4"/>
  <c r="J14" i="4"/>
  <c r="K13" i="4"/>
  <c r="J13" i="4"/>
  <c r="K12" i="4"/>
  <c r="J12" i="4"/>
  <c r="K11" i="4"/>
  <c r="J11" i="4"/>
  <c r="J10" i="4"/>
  <c r="K10" i="4"/>
  <c r="K9" i="4"/>
  <c r="J9" i="4"/>
  <c r="C3" i="40"/>
  <c r="C3" i="39"/>
  <c r="C3" i="38"/>
  <c r="C3" i="37"/>
  <c r="C3" i="36"/>
  <c r="C3" i="35"/>
  <c r="C3" i="34"/>
  <c r="C3" i="33"/>
  <c r="C3" i="32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C3" i="31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C3" i="30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C3" i="29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C3" i="28"/>
  <c r="J29" i="4"/>
  <c r="C3" i="27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8" i="3"/>
  <c r="J12" i="5" l="1"/>
  <c r="J10" i="5"/>
  <c r="L10" i="5" s="1"/>
  <c r="J11" i="5"/>
  <c r="L11" i="5" s="1"/>
  <c r="J8" i="5"/>
  <c r="L8" i="5" s="1"/>
  <c r="J17" i="5"/>
  <c r="L17" i="5" s="1"/>
  <c r="J16" i="5"/>
  <c r="J9" i="5"/>
  <c r="L9" i="5" s="1"/>
  <c r="C3" i="3"/>
  <c r="F22" i="5"/>
  <c r="D22" i="5"/>
  <c r="B22" i="5"/>
  <c r="J31" i="5"/>
  <c r="J29" i="5"/>
  <c r="J26" i="5"/>
  <c r="J23" i="5"/>
  <c r="J15" i="5"/>
  <c r="L15" i="5" s="1"/>
  <c r="L12" i="5"/>
  <c r="J13" i="5"/>
  <c r="L13" i="5" s="1"/>
  <c r="L16" i="5"/>
  <c r="A1" i="39" l="1"/>
  <c r="A1" i="40"/>
  <c r="A1" i="37"/>
  <c r="A1" i="38"/>
  <c r="A1" i="35"/>
  <c r="A1" i="36"/>
  <c r="A1" i="33"/>
  <c r="A1" i="34"/>
  <c r="A1" i="31"/>
  <c r="A1" i="32"/>
  <c r="A1" i="29"/>
  <c r="A1" i="30"/>
  <c r="A1" i="27"/>
  <c r="A1" i="28"/>
  <c r="A1" i="3"/>
  <c r="L18" i="5"/>
  <c r="A3" i="5"/>
</calcChain>
</file>

<file path=xl/comments1.xml><?xml version="1.0" encoding="utf-8"?>
<comments xmlns="http://schemas.openxmlformats.org/spreadsheetml/2006/main">
  <authors>
    <author>Hana</author>
  </authors>
  <commentLis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comments10.xml><?xml version="1.0" encoding="utf-8"?>
<comments xmlns="http://schemas.openxmlformats.org/spreadsheetml/2006/main">
  <authors>
    <author>Hana</author>
  </authors>
  <commentLis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comments2.xml><?xml version="1.0" encoding="utf-8"?>
<comments xmlns="http://schemas.openxmlformats.org/spreadsheetml/2006/main">
  <authors>
    <author>Hana</author>
  </authors>
  <commentLis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comments3.xml><?xml version="1.0" encoding="utf-8"?>
<comments xmlns="http://schemas.openxmlformats.org/spreadsheetml/2006/main">
  <authors>
    <author>Hana</author>
  </authors>
  <commentLis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comments4.xml><?xml version="1.0" encoding="utf-8"?>
<comments xmlns="http://schemas.openxmlformats.org/spreadsheetml/2006/main">
  <authors>
    <author>Hana</author>
  </authors>
  <commentLis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comments5.xml><?xml version="1.0" encoding="utf-8"?>
<comments xmlns="http://schemas.openxmlformats.org/spreadsheetml/2006/main">
  <authors>
    <author>Hana</author>
  </authors>
  <commentLis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comments6.xml><?xml version="1.0" encoding="utf-8"?>
<comments xmlns="http://schemas.openxmlformats.org/spreadsheetml/2006/main">
  <authors>
    <author>Hana</author>
  </authors>
  <commentLis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comments7.xml><?xml version="1.0" encoding="utf-8"?>
<comments xmlns="http://schemas.openxmlformats.org/spreadsheetml/2006/main">
  <authors>
    <author>Hana</author>
  </authors>
  <commentLis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comments8.xml><?xml version="1.0" encoding="utf-8"?>
<comments xmlns="http://schemas.openxmlformats.org/spreadsheetml/2006/main">
  <authors>
    <author>Hana</author>
  </authors>
  <commentLis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comments9.xml><?xml version="1.0" encoding="utf-8"?>
<comments xmlns="http://schemas.openxmlformats.org/spreadsheetml/2006/main">
  <authors>
    <author>Hana</author>
  </authors>
  <commentLis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sharedStrings.xml><?xml version="1.0" encoding="utf-8"?>
<sst xmlns="http://schemas.openxmlformats.org/spreadsheetml/2006/main" count="254" uniqueCount="68">
  <si>
    <t>品番</t>
    <rPh sb="0" eb="2">
      <t>ヒンバン</t>
    </rPh>
    <phoneticPr fontId="2"/>
  </si>
  <si>
    <t>品名</t>
    <rPh sb="0" eb="2">
      <t>ヒンメイ</t>
    </rPh>
    <phoneticPr fontId="2"/>
  </si>
  <si>
    <t>備考</t>
    <rPh sb="0" eb="2">
      <t>ビコウ</t>
    </rPh>
    <phoneticPr fontId="2"/>
  </si>
  <si>
    <t>本体価格</t>
    <rPh sb="0" eb="2">
      <t>ホンタイ</t>
    </rPh>
    <rPh sb="2" eb="4">
      <t>カカク</t>
    </rPh>
    <phoneticPr fontId="1"/>
  </si>
  <si>
    <t>ウェア</t>
    <phoneticPr fontId="2"/>
  </si>
  <si>
    <t>ネット</t>
    <phoneticPr fontId="2"/>
  </si>
  <si>
    <t>会社名</t>
    <rPh sb="0" eb="3">
      <t>カイシャメイ</t>
    </rPh>
    <phoneticPr fontId="2"/>
  </si>
  <si>
    <t>郵便番号</t>
    <rPh sb="0" eb="4">
      <t>ユウビンバンゴウ</t>
    </rPh>
    <phoneticPr fontId="2"/>
  </si>
  <si>
    <t>３２１－０１２３</t>
    <phoneticPr fontId="2"/>
  </si>
  <si>
    <t>所在地</t>
    <rPh sb="0" eb="3">
      <t>ショザイチ</t>
    </rPh>
    <phoneticPr fontId="2"/>
  </si>
  <si>
    <t>東京都○○区△△1-1-1</t>
    <rPh sb="0" eb="3">
      <t>トウキョウト</t>
    </rPh>
    <rPh sb="5" eb="6">
      <t>ク</t>
    </rPh>
    <phoneticPr fontId="2"/>
  </si>
  <si>
    <t>連絡用ｅ－ｍａｉｌ</t>
    <rPh sb="0" eb="3">
      <t>レンラクヨウ</t>
    </rPh>
    <phoneticPr fontId="2"/>
  </si>
  <si>
    <t>○○○○＠○○○○．Ｃｏ．Ｊｐ</t>
    <phoneticPr fontId="2"/>
  </si>
  <si>
    <t>電話番号</t>
    <rPh sb="0" eb="2">
      <t>デンワ</t>
    </rPh>
    <rPh sb="2" eb="4">
      <t>バンゴウ</t>
    </rPh>
    <phoneticPr fontId="2"/>
  </si>
  <si>
    <t>03-123-4567</t>
    <phoneticPr fontId="2"/>
  </si>
  <si>
    <t>申込責任者</t>
    <rPh sb="0" eb="2">
      <t>モウシコミ</t>
    </rPh>
    <rPh sb="2" eb="5">
      <t>セキニンシャ</t>
    </rPh>
    <phoneticPr fontId="2"/>
  </si>
  <si>
    <t>協会　太郎</t>
    <rPh sb="0" eb="2">
      <t>キョウカイ</t>
    </rPh>
    <rPh sb="3" eb="5">
      <t>タロウ</t>
    </rPh>
    <phoneticPr fontId="2"/>
  </si>
  <si>
    <t>申込年月日</t>
    <rPh sb="0" eb="2">
      <t>モウシコミ</t>
    </rPh>
    <rPh sb="2" eb="5">
      <t>ネンガッピ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</si>
  <si>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</si>
  <si>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</si>
  <si>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</si>
  <si>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○○株式会社</t>
    <rPh sb="2" eb="6">
      <t>カブシキガイシャ</t>
    </rPh>
    <phoneticPr fontId="2"/>
  </si>
  <si>
    <t>社名</t>
    <rPh sb="0" eb="1">
      <t>シャ</t>
    </rPh>
    <rPh sb="1" eb="2">
      <t>メイ</t>
    </rPh>
    <phoneticPr fontId="2"/>
  </si>
  <si>
    <t>検定品目</t>
    <rPh sb="0" eb="2">
      <t>ケンテイ</t>
    </rPh>
    <rPh sb="2" eb="4">
      <t>ヒンモク</t>
    </rPh>
    <phoneticPr fontId="2"/>
  </si>
  <si>
    <t>公益財団法人日本バドミントン協会　行き</t>
    <rPh sb="0" eb="2">
      <t>コウエキ</t>
    </rPh>
    <rPh sb="2" eb="4">
      <t>ザイダン</t>
    </rPh>
    <rPh sb="4" eb="6">
      <t>ホウジン</t>
    </rPh>
    <rPh sb="6" eb="8">
      <t>ニホン</t>
    </rPh>
    <rPh sb="14" eb="16">
      <t>キョウカイ</t>
    </rPh>
    <rPh sb="17" eb="18">
      <t>イ</t>
    </rPh>
    <phoneticPr fontId="2"/>
  </si>
  <si>
    <t>用具器具　検定審査申込書</t>
    <rPh sb="0" eb="2">
      <t>ヨウグ</t>
    </rPh>
    <rPh sb="2" eb="4">
      <t>キグ</t>
    </rPh>
    <rPh sb="5" eb="7">
      <t>ケンテイ</t>
    </rPh>
    <rPh sb="7" eb="9">
      <t>シンサ</t>
    </rPh>
    <rPh sb="9" eb="12">
      <t>モウシコミショ</t>
    </rPh>
    <phoneticPr fontId="2"/>
  </si>
  <si>
    <t>検定品名</t>
    <rPh sb="0" eb="2">
      <t>ケンテイ</t>
    </rPh>
    <rPh sb="2" eb="4">
      <t>ヒンメイ</t>
    </rPh>
    <phoneticPr fontId="2"/>
  </si>
  <si>
    <t>品種数</t>
    <rPh sb="0" eb="2">
      <t>ヒンシュ</t>
    </rPh>
    <rPh sb="2" eb="3">
      <t>スウ</t>
    </rPh>
    <phoneticPr fontId="2"/>
  </si>
  <si>
    <t>ラケット</t>
    <phoneticPr fontId="2"/>
  </si>
  <si>
    <t>品種</t>
    <rPh sb="0" eb="2">
      <t>ヒンシュ</t>
    </rPh>
    <phoneticPr fontId="2"/>
  </si>
  <si>
    <t>シャトル</t>
    <phoneticPr fontId="2"/>
  </si>
  <si>
    <t>水鳥球第１種</t>
    <rPh sb="0" eb="1">
      <t>ミズ</t>
    </rPh>
    <rPh sb="1" eb="2">
      <t>ドリ</t>
    </rPh>
    <rPh sb="2" eb="3">
      <t>キュウ</t>
    </rPh>
    <rPh sb="3" eb="4">
      <t>ダイ</t>
    </rPh>
    <rPh sb="5" eb="6">
      <t>シュ</t>
    </rPh>
    <phoneticPr fontId="2"/>
  </si>
  <si>
    <t>水鳥球第２種</t>
    <rPh sb="0" eb="1">
      <t>ミズ</t>
    </rPh>
    <rPh sb="1" eb="2">
      <t>ドリ</t>
    </rPh>
    <rPh sb="2" eb="3">
      <t>キュウ</t>
    </rPh>
    <rPh sb="3" eb="4">
      <t>ダイ</t>
    </rPh>
    <rPh sb="5" eb="6">
      <t>シュ</t>
    </rPh>
    <phoneticPr fontId="2"/>
  </si>
  <si>
    <t>合成球</t>
    <rPh sb="0" eb="2">
      <t>ゴウセイ</t>
    </rPh>
    <rPh sb="2" eb="3">
      <t>キュウ</t>
    </rPh>
    <phoneticPr fontId="2"/>
  </si>
  <si>
    <t>ラインテープ</t>
    <phoneticPr fontId="2"/>
  </si>
  <si>
    <t>審査品目</t>
    <rPh sb="0" eb="2">
      <t>シンサ</t>
    </rPh>
    <rPh sb="2" eb="4">
      <t>ヒンモク</t>
    </rPh>
    <phoneticPr fontId="2"/>
  </si>
  <si>
    <t>ストリングス</t>
    <phoneticPr fontId="2"/>
  </si>
  <si>
    <t>シューズ</t>
    <phoneticPr fontId="2"/>
  </si>
  <si>
    <t>検定料・審査料をそえて申し込み致します。なお理由の如何を問わず返済の要求は致しません</t>
    <rPh sb="0" eb="2">
      <t>ケンテイ</t>
    </rPh>
    <rPh sb="2" eb="3">
      <t>リョウ</t>
    </rPh>
    <rPh sb="4" eb="6">
      <t>シンサ</t>
    </rPh>
    <rPh sb="6" eb="7">
      <t>リョウ</t>
    </rPh>
    <rPh sb="11" eb="12">
      <t>モウ</t>
    </rPh>
    <rPh sb="13" eb="14">
      <t>コ</t>
    </rPh>
    <rPh sb="15" eb="16">
      <t>イタ</t>
    </rPh>
    <rPh sb="22" eb="24">
      <t>リユウ</t>
    </rPh>
    <rPh sb="25" eb="27">
      <t>イカン</t>
    </rPh>
    <rPh sb="28" eb="29">
      <t>ト</t>
    </rPh>
    <rPh sb="31" eb="33">
      <t>ヘンサイ</t>
    </rPh>
    <rPh sb="34" eb="36">
      <t>ヨウキュウ</t>
    </rPh>
    <rPh sb="37" eb="38">
      <t>イタ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</si>
  <si>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</si>
  <si>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</si>
  <si>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</si>
  <si>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㊞</t>
    <phoneticPr fontId="2"/>
  </si>
  <si>
    <t>用具器具　検定審査料内訳</t>
    <rPh sb="0" eb="2">
      <t>ヨウグ</t>
    </rPh>
    <rPh sb="2" eb="4">
      <t>キグ</t>
    </rPh>
    <rPh sb="5" eb="7">
      <t>ケンテイ</t>
    </rPh>
    <rPh sb="7" eb="9">
      <t>シンサ</t>
    </rPh>
    <rPh sb="9" eb="10">
      <t>リョウ</t>
    </rPh>
    <rPh sb="10" eb="12">
      <t>ウチワケ</t>
    </rPh>
    <phoneticPr fontId="2"/>
  </si>
  <si>
    <t>検定料（税込）</t>
    <rPh sb="0" eb="2">
      <t>ケンテイ</t>
    </rPh>
    <rPh sb="2" eb="3">
      <t>リョウ</t>
    </rPh>
    <rPh sb="4" eb="6">
      <t>ゼイコ</t>
    </rPh>
    <phoneticPr fontId="2"/>
  </si>
  <si>
    <t>27,000円　×</t>
    <rPh sb="6" eb="7">
      <t>エン</t>
    </rPh>
    <phoneticPr fontId="2"/>
  </si>
  <si>
    <t>円</t>
    <rPh sb="0" eb="1">
      <t>エン</t>
    </rPh>
    <phoneticPr fontId="2"/>
  </si>
  <si>
    <t>シャトル</t>
    <phoneticPr fontId="2"/>
  </si>
  <si>
    <t>水鳥球第一種</t>
    <rPh sb="0" eb="1">
      <t>ミズ</t>
    </rPh>
    <rPh sb="1" eb="2">
      <t>ドリ</t>
    </rPh>
    <rPh sb="2" eb="3">
      <t>キュウ</t>
    </rPh>
    <rPh sb="3" eb="4">
      <t>ダイ</t>
    </rPh>
    <rPh sb="4" eb="6">
      <t>イチシュ</t>
    </rPh>
    <phoneticPr fontId="2"/>
  </si>
  <si>
    <t>32,400円　×</t>
    <rPh sb="6" eb="7">
      <t>エン</t>
    </rPh>
    <phoneticPr fontId="2"/>
  </si>
  <si>
    <t>水鳥球第二種</t>
    <rPh sb="0" eb="1">
      <t>ミズ</t>
    </rPh>
    <rPh sb="1" eb="2">
      <t>ドリ</t>
    </rPh>
    <rPh sb="2" eb="3">
      <t>キュウ</t>
    </rPh>
    <rPh sb="3" eb="6">
      <t>ダイニシュ</t>
    </rPh>
    <phoneticPr fontId="2"/>
  </si>
  <si>
    <t>ラインテープ</t>
    <phoneticPr fontId="2"/>
  </si>
  <si>
    <t>10,800円　×</t>
    <rPh sb="6" eb="7">
      <t>エン</t>
    </rPh>
    <phoneticPr fontId="2"/>
  </si>
  <si>
    <t>ネット</t>
    <phoneticPr fontId="2"/>
  </si>
  <si>
    <t>審査料（税込）</t>
    <rPh sb="0" eb="2">
      <t>シンサ</t>
    </rPh>
    <rPh sb="2" eb="3">
      <t>リョウ</t>
    </rPh>
    <rPh sb="4" eb="6">
      <t>ゼイコ</t>
    </rPh>
    <phoneticPr fontId="2"/>
  </si>
  <si>
    <t>ウェア</t>
    <phoneticPr fontId="2"/>
  </si>
  <si>
    <t xml:space="preserve"> 3,240円　×</t>
    <rPh sb="6" eb="7">
      <t>エン</t>
    </rPh>
    <phoneticPr fontId="2"/>
  </si>
  <si>
    <t>シューズ</t>
    <phoneticPr fontId="2"/>
  </si>
  <si>
    <t>合計</t>
    <rPh sb="0" eb="2">
      <t>ゴウケイ</t>
    </rPh>
    <phoneticPr fontId="2"/>
  </si>
  <si>
    <t>㊞</t>
    <phoneticPr fontId="2"/>
  </si>
  <si>
    <t>新規</t>
    <rPh sb="0" eb="2">
      <t>シンキ</t>
    </rPh>
    <phoneticPr fontId="1"/>
  </si>
  <si>
    <t>継続</t>
    <rPh sb="0" eb="2">
      <t>ケイゾク</t>
    </rPh>
    <phoneticPr fontId="1"/>
  </si>
  <si>
    <t>新規
継続</t>
    <rPh sb="0" eb="2">
      <t>シンキ</t>
    </rPh>
    <rPh sb="3" eb="5">
      <t>ケイゾク</t>
    </rPh>
    <phoneticPr fontId="2"/>
  </si>
  <si>
    <t>ラケット　　シャトル　　ラインテープ　　ネット</t>
    <phoneticPr fontId="1"/>
  </si>
  <si>
    <r>
      <t xml:space="preserve">税込み価格
</t>
    </r>
    <r>
      <rPr>
        <sz val="9"/>
        <color theme="1"/>
        <rFont val="ＭＳ Ｐゴシック"/>
        <family val="3"/>
        <charset val="128"/>
        <scheme val="minor"/>
      </rPr>
      <t>(消費税８％）</t>
    </r>
    <rPh sb="0" eb="2">
      <t>ゼイコ</t>
    </rPh>
    <rPh sb="3" eb="5">
      <t>カカク</t>
    </rPh>
    <rPh sb="7" eb="10">
      <t>ショウヒゼイ</t>
    </rPh>
    <phoneticPr fontId="2"/>
  </si>
  <si>
    <t>ウェア　ストリングス　シューズ</t>
    <phoneticPr fontId="1"/>
  </si>
  <si>
    <t>審査品目</t>
    <rPh sb="0" eb="2">
      <t>シンサ</t>
    </rPh>
    <rPh sb="2" eb="4">
      <t>ヒンモク</t>
    </rPh>
    <rPh sb="3" eb="4">
      <t>ケンピン</t>
    </rPh>
    <phoneticPr fontId="2"/>
  </si>
  <si>
    <t>平成３０年度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</si>
</sst>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99999]####\-####;\(00\)\ ####\-####"/>
    <numFmt numFmtId="177" formatCode="0;0;"/>
    <numFmt numFmtId="178" formatCode="[&lt;=999]000;[&lt;=9999]000\-00;000\-00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177" fontId="0" fillId="0" borderId="0" xfId="0" applyNumberForma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2" xfId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38" fontId="5" fillId="0" borderId="11" xfId="0" applyNumberFormat="1" applyFont="1" applyBorder="1">
      <alignment vertical="center"/>
    </xf>
    <xf numFmtId="0" fontId="5" fillId="0" borderId="13" xfId="0" applyFont="1" applyBorder="1">
      <alignment vertical="center"/>
    </xf>
    <xf numFmtId="177" fontId="5" fillId="0" borderId="0" xfId="0" applyNumberFormat="1" applyFo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77" fontId="0" fillId="0" borderId="0" xfId="0" applyNumberFormat="1" applyFill="1" applyAlignment="1">
      <alignment vertical="center" shrinkToFi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vertical="center" shrinkToFit="1"/>
      <protection locked="0"/>
    </xf>
    <xf numFmtId="38" fontId="0" fillId="0" borderId="1" xfId="1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8" fontId="0" fillId="0" borderId="1" xfId="1" applyFont="1" applyBorder="1" applyProtection="1">
      <alignment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0" borderId="0" xfId="0" applyFont="1">
      <alignment vertical="center"/>
    </xf>
    <xf numFmtId="38" fontId="0" fillId="0" borderId="0" xfId="1" applyFont="1" applyBorder="1" applyProtection="1">
      <alignment vertical="center"/>
    </xf>
    <xf numFmtId="38" fontId="0" fillId="0" borderId="1" xfId="1" applyFont="1" applyBorder="1" applyAlignment="1" applyProtection="1">
      <alignment horizontal="right" vertical="center"/>
    </xf>
    <xf numFmtId="0" fontId="16" fillId="0" borderId="0" xfId="0" applyFont="1" applyAlignment="1">
      <alignment horizontal="right" vertical="center"/>
    </xf>
    <xf numFmtId="0" fontId="11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center" vertical="center" shrinkToFit="1"/>
    </xf>
    <xf numFmtId="176" fontId="11" fillId="2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top" wrapText="1"/>
    </xf>
    <xf numFmtId="177" fontId="5" fillId="0" borderId="0" xfId="0" applyNumberFormat="1" applyFont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left" vertical="top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4" fontId="6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31">
    <dxf>
      <fill>
        <patternFill>
          <bgColor indexed="1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n-noto@badminton.or.jp,s-shiratori@badminton.or.jp?subject=&#26908;&#23450;&#23529;&#26619;&#12288;&#12487;&#12540;&#12479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367393</xdr:colOff>
      <xdr:row>0</xdr:row>
      <xdr:rowOff>95255</xdr:rowOff>
    </xdr:from>
    <xdr:to>
      <xdr:col>16</xdr:col>
      <xdr:colOff>264583</xdr:colOff>
      <xdr:row>9</xdr:row>
      <xdr:rowOff>388938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18893" y="95255"/>
          <a:ext cx="5397878" cy="3484558"/>
        </a:xfrm>
        <a:prstGeom prst="rect">
          <a:avLst/>
        </a:prstGeom>
        <a:solidFill>
          <a:schemeClr val="lt1"/>
        </a:solidFill>
        <a:ln w="34925" cmpd="sng">
          <a:solidFill>
            <a:schemeClr val="lt1">
              <a:shade val="50000"/>
            </a:scheme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検定会に参加の皆様へ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自動集計できなくなります。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シートは削除しないでください。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①　基礎データを入力してください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②　検定品を検定１から順に入力します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品目が変わっても　行を空けず　続けて入力します</a:t>
          </a:r>
          <a:endParaRPr lang="ja-JP" altLang="ja-JP" sz="20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③　審査品を審査１から順に入力します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品目が変わっても　行を空けず　続けて入力します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④　</a:t>
          </a:r>
          <a:r>
            <a:rPr kumimoji="1" lang="ja-JP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印刷し　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確認</a:t>
          </a:r>
          <a:r>
            <a:rPr kumimoji="1" lang="ja-JP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してください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申込・内訳は　自動的に集計されますが　必ず確認をしてください。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（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ＥＸＣＥＬ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2007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より以前のバージョンでは　表示されません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⑤　ファイル名を　検定審査（会社名）　として保存します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377031</xdr:colOff>
      <xdr:row>9</xdr:row>
      <xdr:rowOff>428632</xdr:rowOff>
    </xdr:from>
    <xdr:to>
      <xdr:col>16</xdr:col>
      <xdr:colOff>261938</xdr:colOff>
      <xdr:row>14</xdr:row>
      <xdr:rowOff>158756</xdr:rowOff>
    </xdr:to>
    <xdr:sp macro="" textlink="">
      <xdr:nvSpPr>
        <xdr:cNvPr id="3" name="テキスト ボックス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28531" y="3619507"/>
          <a:ext cx="5385595" cy="1904999"/>
        </a:xfrm>
        <a:prstGeom prst="rect">
          <a:avLst/>
        </a:prstGeom>
        <a:solidFill>
          <a:schemeClr val="lt1"/>
        </a:solidFill>
        <a:ln w="41275" cap="rnd" cmpd="sng">
          <a:solidFill>
            <a:schemeClr val="accent2"/>
          </a:solidFill>
        </a:ln>
        <a:effectLst>
          <a:softEdge rad="3175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⑥　公益財団法人日本バドミントン協会へデータを送信します</a:t>
          </a:r>
          <a:endParaRPr kumimoji="1" lang="en-US" altLang="ja-JP" sz="2000"/>
        </a:p>
        <a:p>
          <a:r>
            <a:rPr kumimoji="1" lang="ja-JP" altLang="en-US" sz="1100"/>
            <a:t>　</a:t>
          </a:r>
          <a:r>
            <a:rPr kumimoji="1" lang="ja-JP" altLang="en-US" sz="1400"/>
            <a:t>　　</a:t>
          </a:r>
          <a:r>
            <a:rPr kumimoji="1" lang="en-US" altLang="ja-JP" sz="1400"/>
            <a:t>s-shiratori@badminton.or.jp</a:t>
          </a:r>
          <a:r>
            <a:rPr kumimoji="1" lang="ja-JP" altLang="en-US" sz="1400"/>
            <a:t>　　</a:t>
          </a:r>
          <a:r>
            <a:rPr kumimoji="1" lang="en-US" altLang="ja-JP" sz="1400"/>
            <a:t>n-noto@badminton.or.jp</a:t>
          </a:r>
        </a:p>
        <a:p>
          <a:endParaRPr kumimoji="1" lang="en-US" altLang="ja-JP" sz="1400"/>
        </a:p>
        <a:p>
          <a:pPr algn="ctr"/>
          <a:r>
            <a:rPr kumimoji="1" lang="en-US" altLang="ja-JP" sz="1400"/>
            <a:t> </a:t>
          </a:r>
          <a:r>
            <a:rPr kumimoji="1" lang="ja-JP" altLang="en-US" sz="1400"/>
            <a:t>両方に送信してください。</a:t>
          </a:r>
          <a:endParaRPr kumimoji="1" lang="en-US" altLang="ja-JP" sz="1400"/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こちらをクリックするとメーラーが起動します。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　　　　　　　　　　　　　　　　　　　</a:t>
          </a:r>
        </a:p>
        <a:p>
          <a:pPr algn="ctr"/>
          <a:r>
            <a:rPr kumimoji="1" lang="en-US" altLang="ja-JP" sz="1100"/>
            <a:t>	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zoomScale="80" zoomScaleNormal="80" workbookViewId="0">
      <pane ySplit="1" topLeftCell="A2" activePane="bottomLeft" state="frozen"/>
      <selection pane="bottomLeft" activeCell="C2" sqref="C2:G2"/>
    </sheetView>
  </sheetViews>
  <sheetFormatPr defaultColWidth="8.75" defaultRowHeight="13.5" x14ac:dyDescent="0.15"/>
  <cols>
    <col min="1" max="1" width="21.625" style="33" customWidth="1"/>
    <col min="2" max="2" width="4" style="33" customWidth="1"/>
    <col min="3" max="3" width="12.75" style="33" customWidth="1"/>
    <col min="4" max="4" width="8.75" style="33"/>
    <col min="5" max="5" width="12" style="33" customWidth="1"/>
    <col min="6" max="6" width="8.75" style="33"/>
    <col min="7" max="7" width="13.125" style="33" customWidth="1"/>
    <col min="8" max="16384" width="8.75" style="33"/>
  </cols>
  <sheetData>
    <row r="2" spans="1:7" ht="42" x14ac:dyDescent="0.15">
      <c r="A2" s="32" t="s">
        <v>6</v>
      </c>
      <c r="B2" s="32"/>
      <c r="C2" s="44" t="s">
        <v>21</v>
      </c>
      <c r="D2" s="44"/>
      <c r="E2" s="44"/>
      <c r="F2" s="44"/>
      <c r="G2" s="44"/>
    </row>
    <row r="3" spans="1:7" ht="28.5" x14ac:dyDescent="0.15">
      <c r="A3" s="32"/>
      <c r="B3" s="32"/>
      <c r="C3" s="32"/>
    </row>
    <row r="4" spans="1:7" ht="28.5" x14ac:dyDescent="0.15">
      <c r="A4" s="32" t="s">
        <v>7</v>
      </c>
      <c r="B4" s="32"/>
      <c r="C4" s="45" t="s">
        <v>8</v>
      </c>
      <c r="D4" s="45"/>
      <c r="E4" s="45"/>
      <c r="F4" s="45"/>
      <c r="G4" s="45"/>
    </row>
    <row r="5" spans="1:7" ht="28.5" x14ac:dyDescent="0.15">
      <c r="A5" s="32"/>
      <c r="B5" s="32"/>
      <c r="C5" s="32"/>
    </row>
    <row r="6" spans="1:7" ht="28.5" x14ac:dyDescent="0.15">
      <c r="A6" s="32" t="s">
        <v>9</v>
      </c>
      <c r="B6" s="32"/>
      <c r="C6" s="46" t="s">
        <v>10</v>
      </c>
      <c r="D6" s="46"/>
      <c r="E6" s="46"/>
      <c r="F6" s="46"/>
      <c r="G6" s="46"/>
    </row>
    <row r="7" spans="1:7" s="36" customFormat="1" ht="28.5" x14ac:dyDescent="0.15">
      <c r="A7" s="34"/>
      <c r="B7" s="34"/>
      <c r="C7" s="35"/>
      <c r="D7" s="35"/>
      <c r="E7" s="35"/>
      <c r="F7" s="35"/>
      <c r="G7" s="35"/>
    </row>
    <row r="8" spans="1:7" ht="28.5" x14ac:dyDescent="0.15">
      <c r="A8" s="37" t="s">
        <v>11</v>
      </c>
      <c r="B8" s="32"/>
      <c r="C8" s="46" t="s">
        <v>12</v>
      </c>
      <c r="D8" s="46"/>
      <c r="E8" s="46"/>
      <c r="F8" s="46"/>
      <c r="G8" s="46"/>
    </row>
    <row r="9" spans="1:7" ht="28.5" x14ac:dyDescent="0.15">
      <c r="A9" s="32"/>
      <c r="B9" s="32"/>
      <c r="C9" s="32"/>
    </row>
    <row r="10" spans="1:7" ht="42" x14ac:dyDescent="0.15">
      <c r="A10" s="32" t="s">
        <v>13</v>
      </c>
      <c r="B10" s="32"/>
      <c r="C10" s="47" t="s">
        <v>14</v>
      </c>
      <c r="D10" s="47"/>
      <c r="E10" s="47"/>
      <c r="F10" s="47"/>
      <c r="G10" s="47"/>
    </row>
    <row r="11" spans="1:7" ht="28.5" x14ac:dyDescent="0.15">
      <c r="A11" s="32"/>
      <c r="B11" s="32"/>
      <c r="C11" s="32"/>
    </row>
    <row r="12" spans="1:7" ht="42" x14ac:dyDescent="0.15">
      <c r="A12" s="32" t="s">
        <v>15</v>
      </c>
      <c r="B12" s="32"/>
      <c r="C12" s="44" t="s">
        <v>16</v>
      </c>
      <c r="D12" s="44"/>
      <c r="E12" s="44"/>
      <c r="F12" s="44"/>
      <c r="G12" s="44"/>
    </row>
    <row r="13" spans="1:7" ht="28.5" x14ac:dyDescent="0.15">
      <c r="A13" s="32"/>
      <c r="B13" s="32"/>
      <c r="C13" s="32"/>
    </row>
    <row r="14" spans="1:7" ht="32.25" x14ac:dyDescent="0.15">
      <c r="A14" s="32" t="s">
        <v>17</v>
      </c>
      <c r="B14" s="32"/>
      <c r="C14" s="38">
        <v>30</v>
      </c>
      <c r="E14" s="39">
        <v>2</v>
      </c>
      <c r="F14" s="40"/>
      <c r="G14" s="39">
        <v>14</v>
      </c>
    </row>
    <row r="15" spans="1:7" ht="21" x14ac:dyDescent="0.15">
      <c r="C15" s="43" t="s">
        <v>18</v>
      </c>
      <c r="D15" s="43"/>
      <c r="E15" s="43" t="s">
        <v>19</v>
      </c>
      <c r="F15" s="43"/>
      <c r="G15" s="43" t="s">
        <v>20</v>
      </c>
    </row>
  </sheetData>
  <mergeCells count="6">
    <mergeCell ref="C12:G12"/>
    <mergeCell ref="C2:G2"/>
    <mergeCell ref="C4:G4"/>
    <mergeCell ref="C6:G6"/>
    <mergeCell ref="C8:G8"/>
    <mergeCell ref="C10:G10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1" t="s">
        <v>65</v>
      </c>
      <c r="C5" s="52"/>
      <c r="D5" s="52"/>
      <c r="E5" s="52"/>
      <c r="F5" s="52"/>
      <c r="G5" s="53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4"/>
    </row>
  </sheetData>
  <sheetProtection password="C5F3" sheet="1" objects="1" scenarios="1"/>
  <mergeCells count="3">
    <mergeCell ref="A1:G1"/>
    <mergeCell ref="C3:G3"/>
    <mergeCell ref="B5:G5"/>
  </mergeCells>
  <phoneticPr fontId="1"/>
  <conditionalFormatting sqref="A8:D27">
    <cfRule type="containsBlanks" dxfId="16" priority="2">
      <formula>LEN(TRIM(A8))=0</formula>
    </cfRule>
  </conditionalFormatting>
  <conditionalFormatting sqref="F8:G27">
    <cfRule type="containsBlanks" dxfId="15" priority="1">
      <formula>LEN(TRIM(F8))=0</formula>
    </cfRule>
  </conditionalFormatting>
  <dataValidations count="2">
    <dataValidation type="list" allowBlank="1" showInputMessage="1" showErrorMessage="1" sqref="G8:G27">
      <formula1>"新規,継続"</formula1>
    </dataValidation>
    <dataValidation type="list" allowBlank="1" showInputMessage="1" showErrorMessage="1" sqref="A8:A27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1" t="s">
        <v>65</v>
      </c>
      <c r="C5" s="52"/>
      <c r="D5" s="52"/>
      <c r="E5" s="52"/>
      <c r="F5" s="52"/>
      <c r="G5" s="53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4"/>
    </row>
  </sheetData>
  <sheetProtection password="C5F3" sheet="1" objects="1" scenarios="1"/>
  <mergeCells count="3">
    <mergeCell ref="A1:G1"/>
    <mergeCell ref="C3:G3"/>
    <mergeCell ref="B5:G5"/>
  </mergeCells>
  <phoneticPr fontId="1"/>
  <conditionalFormatting sqref="A8:D27">
    <cfRule type="containsBlanks" dxfId="14" priority="2">
      <formula>LEN(TRIM(A8))=0</formula>
    </cfRule>
  </conditionalFormatting>
  <conditionalFormatting sqref="F8:G27">
    <cfRule type="containsBlanks" dxfId="13" priority="1">
      <formula>LEN(TRIM(F8))=0</formula>
    </cfRule>
  </conditionalFormatting>
  <dataValidations count="2">
    <dataValidation type="list" allowBlank="1" showInputMessage="1" showErrorMessage="1" sqref="G8:G27">
      <formula1>"新規,継続"</formula1>
    </dataValidation>
    <dataValidation type="list" allowBlank="1" showInputMessage="1" showErrorMessage="1" sqref="A8:A27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1" t="s">
        <v>65</v>
      </c>
      <c r="C5" s="52"/>
      <c r="D5" s="52"/>
      <c r="E5" s="52"/>
      <c r="F5" s="52"/>
      <c r="G5" s="53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4"/>
    </row>
  </sheetData>
  <sheetProtection password="C5F3" sheet="1" objects="1" scenarios="1"/>
  <mergeCells count="3">
    <mergeCell ref="A1:G1"/>
    <mergeCell ref="C3:G3"/>
    <mergeCell ref="B5:G5"/>
  </mergeCells>
  <phoneticPr fontId="1"/>
  <conditionalFormatting sqref="A8:D27">
    <cfRule type="containsBlanks" dxfId="12" priority="2">
      <formula>LEN(TRIM(A8))=0</formula>
    </cfRule>
  </conditionalFormatting>
  <conditionalFormatting sqref="F8:G27">
    <cfRule type="containsBlanks" dxfId="11" priority="1">
      <formula>LEN(TRIM(F8))=0</formula>
    </cfRule>
  </conditionalFormatting>
  <dataValidations count="2">
    <dataValidation type="list" allowBlank="1" showInputMessage="1" showErrorMessage="1" sqref="G8:G27">
      <formula1>"新規,継続"</formula1>
    </dataValidation>
    <dataValidation type="list" allowBlank="1" showInputMessage="1" showErrorMessage="1" sqref="A8:A27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pane ySplit="8" topLeftCell="A25" activePane="bottomLeft" state="frozen"/>
      <selection activeCell="E8" sqref="E8:E27"/>
      <selection pane="bottomLeft" activeCell="E8" sqref="E8:E27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1" t="s">
        <v>65</v>
      </c>
      <c r="C5" s="52"/>
      <c r="D5" s="52"/>
      <c r="E5" s="52"/>
      <c r="F5" s="52"/>
      <c r="G5" s="53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4"/>
    </row>
  </sheetData>
  <sheetProtection sheet="1" objects="1" scenarios="1"/>
  <mergeCells count="3">
    <mergeCell ref="A1:G1"/>
    <mergeCell ref="C3:G3"/>
    <mergeCell ref="B5:G5"/>
  </mergeCells>
  <phoneticPr fontId="1"/>
  <conditionalFormatting sqref="A8:D27">
    <cfRule type="containsBlanks" dxfId="10" priority="2">
      <formula>LEN(TRIM(A8))=0</formula>
    </cfRule>
  </conditionalFormatting>
  <conditionalFormatting sqref="F8:G27">
    <cfRule type="containsBlanks" dxfId="9" priority="1">
      <formula>LEN(TRIM(F8))=0</formula>
    </cfRule>
  </conditionalFormatting>
  <dataValidations count="2">
    <dataValidation type="list" allowBlank="1" showInputMessage="1" showErrorMessage="1" sqref="G8:G27">
      <formula1>"新規,継続"</formula1>
    </dataValidation>
    <dataValidation type="list" allowBlank="1" showInputMessage="1" showErrorMessage="1" sqref="A8:A27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pane ySplit="8" topLeftCell="A9" activePane="bottomLeft" state="frozen"/>
      <selection activeCell="E8" sqref="E8:E27"/>
      <selection pane="bottomLeft" activeCell="E8" sqref="E8:E27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1" t="s">
        <v>65</v>
      </c>
      <c r="C5" s="52"/>
      <c r="D5" s="52"/>
      <c r="E5" s="52"/>
      <c r="F5" s="52"/>
      <c r="G5" s="53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29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29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29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29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29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29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29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29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29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29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29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29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29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29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29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29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29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29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29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29" t="str">
        <f t="shared" si="0"/>
        <v/>
      </c>
      <c r="F27" s="4"/>
      <c r="G27" s="4"/>
    </row>
  </sheetData>
  <sheetProtection sheet="1" objects="1" scenarios="1"/>
  <mergeCells count="3">
    <mergeCell ref="A1:G1"/>
    <mergeCell ref="C3:G3"/>
    <mergeCell ref="B5:G5"/>
  </mergeCells>
  <phoneticPr fontId="1"/>
  <conditionalFormatting sqref="A8:D27">
    <cfRule type="containsBlanks" dxfId="8" priority="2">
      <formula>LEN(TRIM(A8))=0</formula>
    </cfRule>
  </conditionalFormatting>
  <conditionalFormatting sqref="F8:G27">
    <cfRule type="containsBlanks" dxfId="7" priority="1">
      <formula>LEN(TRIM(F8))=0</formula>
    </cfRule>
  </conditionalFormatting>
  <dataValidations count="2">
    <dataValidation type="list" allowBlank="1" showInputMessage="1" showErrorMessage="1" sqref="G8:G27">
      <formula1>"新規,継続"</formula1>
    </dataValidation>
    <dataValidation type="list" allowBlank="1" showInputMessage="1" showErrorMessage="1" sqref="A8:A27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pane ySplit="8" topLeftCell="A9" activePane="bottomLeft" state="frozen"/>
      <selection activeCell="E8" sqref="E8:E27"/>
      <selection pane="bottomLeft" activeCell="E8" sqref="E8:E27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1" t="s">
        <v>65</v>
      </c>
      <c r="C5" s="52"/>
      <c r="D5" s="52"/>
      <c r="E5" s="52"/>
      <c r="F5" s="52"/>
      <c r="G5" s="53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29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29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29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29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29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29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29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29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29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29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29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29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29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29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29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29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29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29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29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29" t="str">
        <f t="shared" si="0"/>
        <v/>
      </c>
      <c r="F27" s="4"/>
      <c r="G27" s="4"/>
    </row>
  </sheetData>
  <sheetProtection sheet="1" objects="1" scenarios="1"/>
  <mergeCells count="3">
    <mergeCell ref="A1:G1"/>
    <mergeCell ref="C3:G3"/>
    <mergeCell ref="B5:G5"/>
  </mergeCells>
  <phoneticPr fontId="1"/>
  <conditionalFormatting sqref="A8:D27">
    <cfRule type="containsBlanks" dxfId="6" priority="2">
      <formula>LEN(TRIM(A8))=0</formula>
    </cfRule>
  </conditionalFormatting>
  <conditionalFormatting sqref="F8:G27">
    <cfRule type="containsBlanks" dxfId="5" priority="1">
      <formula>LEN(TRIM(F8))=0</formula>
    </cfRule>
  </conditionalFormatting>
  <dataValidations count="2">
    <dataValidation type="list" allowBlank="1" showInputMessage="1" showErrorMessage="1" sqref="G8:G27">
      <formula1>"新規,継続"</formula1>
    </dataValidation>
    <dataValidation type="list" allowBlank="1" showInputMessage="1" showErrorMessage="1" sqref="A8:A27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pane ySplit="8" topLeftCell="A9" activePane="bottomLeft" state="frozen"/>
      <selection activeCell="E8" sqref="E8:E27"/>
      <selection pane="bottomLeft" activeCell="E8" sqref="E8:E27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1" t="s">
        <v>65</v>
      </c>
      <c r="C5" s="52"/>
      <c r="D5" s="52"/>
      <c r="E5" s="52"/>
      <c r="F5" s="52"/>
      <c r="G5" s="53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29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29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29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29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29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29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29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29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29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29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29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29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29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29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29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29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29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29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29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29" t="str">
        <f t="shared" si="0"/>
        <v/>
      </c>
      <c r="F27" s="4"/>
      <c r="G27" s="4"/>
    </row>
  </sheetData>
  <sheetProtection sheet="1" objects="1" scenarios="1"/>
  <mergeCells count="3">
    <mergeCell ref="A1:G1"/>
    <mergeCell ref="C3:G3"/>
    <mergeCell ref="B5:G5"/>
  </mergeCells>
  <phoneticPr fontId="1"/>
  <conditionalFormatting sqref="A8:D27">
    <cfRule type="containsBlanks" dxfId="4" priority="2">
      <formula>LEN(TRIM(A8))=0</formula>
    </cfRule>
  </conditionalFormatting>
  <conditionalFormatting sqref="F8:G27">
    <cfRule type="containsBlanks" dxfId="3" priority="1">
      <formula>LEN(TRIM(F8))=0</formula>
    </cfRule>
  </conditionalFormatting>
  <dataValidations count="2">
    <dataValidation type="list" allowBlank="1" showInputMessage="1" showErrorMessage="1" sqref="G8:G27">
      <formula1>"新規,継続"</formula1>
    </dataValidation>
    <dataValidation type="list" allowBlank="1" showInputMessage="1" showErrorMessage="1" sqref="A8:A27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pane ySplit="8" topLeftCell="A9" activePane="bottomLeft" state="frozen"/>
      <selection activeCell="E8" sqref="E8:E27"/>
      <selection pane="bottomLeft" activeCell="E8" sqref="E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1" t="s">
        <v>65</v>
      </c>
      <c r="C5" s="52"/>
      <c r="D5" s="52"/>
      <c r="E5" s="52"/>
      <c r="F5" s="52"/>
      <c r="G5" s="53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29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29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29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29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29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29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29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29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29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29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29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29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29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29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29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29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29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29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29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29" t="str">
        <f t="shared" si="0"/>
        <v/>
      </c>
      <c r="F27" s="4"/>
      <c r="G27" s="4"/>
    </row>
  </sheetData>
  <sheetProtection sheet="1" objects="1" scenarios="1"/>
  <mergeCells count="3">
    <mergeCell ref="A1:G1"/>
    <mergeCell ref="C3:G3"/>
    <mergeCell ref="B5:G5"/>
  </mergeCells>
  <phoneticPr fontId="1"/>
  <conditionalFormatting sqref="A8:D27">
    <cfRule type="containsBlanks" dxfId="2" priority="2">
      <formula>LEN(TRIM(A8))=0</formula>
    </cfRule>
  </conditionalFormatting>
  <conditionalFormatting sqref="F8:G27">
    <cfRule type="containsBlanks" dxfId="1" priority="1">
      <formula>LEN(TRIM(F8))=0</formula>
    </cfRule>
  </conditionalFormatting>
  <dataValidations count="2">
    <dataValidation type="list" allowBlank="1" showInputMessage="1" showErrorMessage="1" sqref="G8:G27">
      <formula1>"新規,継続"</formula1>
    </dataValidation>
    <dataValidation type="list" allowBlank="1" showInputMessage="1" showErrorMessage="1" sqref="A8:A27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="90" zoomScaleNormal="100" zoomScaleSheetLayoutView="90" workbookViewId="0">
      <selection activeCell="J9" sqref="J9"/>
    </sheetView>
  </sheetViews>
  <sheetFormatPr defaultColWidth="9" defaultRowHeight="14.25" x14ac:dyDescent="0.15"/>
  <cols>
    <col min="1" max="1" width="8.625" style="7" customWidth="1"/>
    <col min="2" max="4" width="5.125" style="7" customWidth="1"/>
    <col min="5" max="8" width="4" style="7" customWidth="1"/>
    <col min="9" max="9" width="6.25" style="7" customWidth="1"/>
    <col min="10" max="12" width="10.625" style="7" customWidth="1"/>
    <col min="13" max="13" width="8.625" style="7" customWidth="1"/>
    <col min="14" max="16384" width="9" style="7"/>
  </cols>
  <sheetData>
    <row r="1" spans="1:13" ht="23.1" customHeight="1" x14ac:dyDescent="0.15">
      <c r="A1" s="6" t="s">
        <v>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3.1" customHeight="1" x14ac:dyDescent="0.15"/>
    <row r="3" spans="1:13" ht="23.1" customHeight="1" x14ac:dyDescent="0.15">
      <c r="B3" s="69" t="s">
        <v>67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ht="23.1" customHeight="1" x14ac:dyDescent="0.15"/>
    <row r="5" spans="1:13" ht="23.1" customHeight="1" x14ac:dyDescent="0.15">
      <c r="B5" s="70" t="s">
        <v>25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 ht="23.1" customHeight="1" x14ac:dyDescent="0.15"/>
    <row r="7" spans="1:13" ht="23.1" customHeight="1" x14ac:dyDescent="0.15">
      <c r="B7" s="59" t="s">
        <v>26</v>
      </c>
      <c r="C7" s="60"/>
      <c r="D7" s="60"/>
      <c r="E7" s="60"/>
      <c r="F7" s="60"/>
      <c r="G7" s="60"/>
      <c r="H7" s="60"/>
      <c r="I7" s="61"/>
      <c r="J7" s="55" t="s">
        <v>27</v>
      </c>
      <c r="K7" s="56"/>
      <c r="L7" s="57"/>
    </row>
    <row r="8" spans="1:13" ht="23.1" customHeight="1" x14ac:dyDescent="0.15">
      <c r="B8" s="62"/>
      <c r="C8" s="63"/>
      <c r="D8" s="63"/>
      <c r="E8" s="63"/>
      <c r="F8" s="63"/>
      <c r="G8" s="63"/>
      <c r="H8" s="63"/>
      <c r="I8" s="64"/>
      <c r="J8" s="3" t="s">
        <v>60</v>
      </c>
      <c r="K8" s="3" t="s">
        <v>61</v>
      </c>
      <c r="L8" s="22"/>
    </row>
    <row r="9" spans="1:13" ht="23.1" customHeight="1" x14ac:dyDescent="0.15">
      <c r="B9" s="58" t="s">
        <v>28</v>
      </c>
      <c r="C9" s="58"/>
      <c r="D9" s="58"/>
      <c r="E9" s="58"/>
      <c r="F9" s="58"/>
      <c r="G9" s="58"/>
      <c r="H9" s="58"/>
      <c r="I9" s="58"/>
      <c r="J9" s="3">
        <f>COUNTIFS(検定１!$A$8:$A$27,"ラケット",検定１!$G$8:$G$27,"新規")+COUNTIFS(検定２!$A$8:$A$27,"ラケット",検定２!$G$8:$G$27,"新規")+COUNTIFS(検定３!$A$8:$A$27,"ラケット",検定３!$G$8:$G$27,"新規")+COUNTIFS(検定４!$A$8:$A$27,"ラケット",検定４!$G$8:$G$27,"新規")+COUNTIFS(検定５!$A$8:$A$27,"ラケット",検定５!$G$8:$G$27,"新規")</f>
        <v>0</v>
      </c>
      <c r="K9" s="3">
        <f>COUNTIFS(検定１!$A$8:$A$27,"ラケット",検定１!$G$8:$G$27,"継続")+COUNTIFS(検定２!$A$8:$A$27,"ラケット",検定２!$G$8:$G$27,"継続")+COUNTIFS(検定３!$A$8:$A$27,"ラケット",検定３!$G$8:$G$27,"継続")+COUNTIFS(検定４!$A$8:$A$27,"ラケット",検定４!$G$8:$G$27,"継続")+COUNTIFS(検定５!$A$8:$A$27,"ラケット",検定５!$G$8:$G$27,"継続")</f>
        <v>0</v>
      </c>
      <c r="L9" s="8" t="s">
        <v>29</v>
      </c>
    </row>
    <row r="10" spans="1:13" ht="23.1" customHeight="1" x14ac:dyDescent="0.15">
      <c r="B10" s="58" t="s">
        <v>30</v>
      </c>
      <c r="C10" s="58"/>
      <c r="D10" s="58"/>
      <c r="E10" s="58"/>
      <c r="F10" s="55" t="s">
        <v>31</v>
      </c>
      <c r="G10" s="56"/>
      <c r="H10" s="56"/>
      <c r="I10" s="57"/>
      <c r="J10" s="3">
        <f>COUNTIFS(検定１!$A$8:$A$27,"シャトル",検定１!$G$8:$G$27,"新規",検定１!$F$8:$F$27,"第１種")+COUNTIFS(検定２!$A$8:$A$27,"シャトル",検定２!$G$8:$G$27,"新規",検定２!$F$8:$F$27,"第１種")+COUNTIFS(検定３!$A$8:$A$27,"シャトル",検定３!$G$8:$G$27,"新規",検定３!$F$8:$F$27,"第１種")+COUNTIFS(検定４!$A$8:$A$27,"シャトル",検定４!$G$8:$G$27,"新規",検定４!$F$8:$F$27,"第１種")+COUNTIFS(検定５!$A$8:$A$27,"シャトル",検定５!$G$8:$G$27,"新規",検定５!$F$8:$F$27,"第１種")</f>
        <v>0</v>
      </c>
      <c r="K10" s="3">
        <f>COUNTIFS(検定１!$A$8:$A$27,"シャトル",検定１!$G$8:$G$27,"継続",検定１!$F$8:$F$27,"第１種")+COUNTIFS(検定２!$A$8:$A$27,"シャトル",検定２!$G$8:$G$27,"継続",検定２!$F$8:$F$27,"第１種")+COUNTIFS(検定３!$A$8:$A$27,"シャトル",検定３!$G$8:$G$27,"継続",検定３!$F$8:$F$27,"第１種")+COUNTIFS(検定４!$A$8:$A$27,"シャトル",検定４!$G$8:$G$27,"継続",検定４!$F$8:$F$27,"第１種")+COUNTIFS(検定５!$A$8:$A$27,"シャトル",検定５!$G$8:$G$27,"継続",検定５!$F$8:$F$27,"第１種")</f>
        <v>0</v>
      </c>
      <c r="L10" s="8" t="s">
        <v>29</v>
      </c>
    </row>
    <row r="11" spans="1:13" ht="23.1" customHeight="1" x14ac:dyDescent="0.15">
      <c r="B11" s="58"/>
      <c r="C11" s="58"/>
      <c r="D11" s="58"/>
      <c r="E11" s="58"/>
      <c r="F11" s="55" t="s">
        <v>32</v>
      </c>
      <c r="G11" s="56"/>
      <c r="H11" s="56"/>
      <c r="I11" s="57"/>
      <c r="J11" s="3">
        <f>COUNTIFS(検定１!$A$8:$A$27,"シャトル",検定１!$G$8:$G$27,"新規",検定１!$F$8:$F$27,"第２種")+COUNTIFS(検定２!$A$8:$A$27,"シャトル",検定２!$G$8:$G$27,"新規",検定２!$F$8:$F$27,"第２種")+COUNTIFS(検定３!$A$8:$A$27,"シャトル",検定３!$G$8:$G$27,"新規",検定３!$F$8:$F$27,"第２種")+COUNTIFS(検定４!$A$8:$A$27,"シャトル",検定４!$G$8:$G$27,"新規",検定４!$F$8:$F$27,"第２種")+COUNTIFS(検定５!$A$8:$A$27,"シャトル",検定５!$G$8:$G$27,"新規",検定５!$F$8:$F$27,"第２種")</f>
        <v>0</v>
      </c>
      <c r="K11" s="3">
        <f>COUNTIFS(検定１!$A$8:$A$27,"シャトル",検定１!$G$8:$G$27,"継続",検定１!$F$8:$F$27,"第２種")+COUNTIFS(検定２!$A$8:$A$27,"シャトル",検定２!$G$8:$G$27,"継続",検定２!$F$8:$F$27,"第２種")+COUNTIFS(検定３!$A$8:$A$27,"シャトル",検定３!$G$8:$G$27,"継続",検定３!$F$8:$F$27,"第２種")+COUNTIFS(検定４!$A$8:$A$27,"シャトル",検定４!$G$8:$G$27,"継続",検定４!$F$8:$F$27,"第２種")+COUNTIFS(検定５!$A$8:$A$27,"シャトル",検定５!$G$8:$G$27,"継続",検定５!$F$8:$F$27,"第２種")</f>
        <v>0</v>
      </c>
      <c r="L11" s="8" t="s">
        <v>29</v>
      </c>
    </row>
    <row r="12" spans="1:13" ht="23.1" customHeight="1" x14ac:dyDescent="0.15">
      <c r="B12" s="58"/>
      <c r="C12" s="58"/>
      <c r="D12" s="58"/>
      <c r="E12" s="58"/>
      <c r="F12" s="58" t="s">
        <v>33</v>
      </c>
      <c r="G12" s="58"/>
      <c r="H12" s="58"/>
      <c r="I12" s="58"/>
      <c r="J12" s="3">
        <f>COUNTIFS(検定１!$A$8:$A$27,"シャトル",検定１!$G$8:$G$27,"新規",検定１!$F$8:$F$27,"合成球")+COUNTIFS(検定２!$A$8:$A$27,"シャトル",検定２!$G$8:$G$27,"新規",検定２!$F$8:$F$27,"合成球")+COUNTIFS(検定３!$A$8:$A$27,"シャトル",検定３!$G$8:$G$27,"新規",検定３!$F$8:$F$27,"合成球")+COUNTIFS(検定４!$A$8:$A$27,"シャトル",検定４!$G$8:$G$27,"新規",検定４!$F$8:$F$27,"合成球")+COUNTIFS(検定５!$A$8:$A$27,"シャトル",検定５!$G$8:$G$27,"新規",検定５!$F$8:$F$27,"合成球")</f>
        <v>0</v>
      </c>
      <c r="K12" s="3">
        <f>COUNTIFS(検定１!$A$8:$A$27,"シャトル",検定１!$G$8:$G$27,"継続",検定１!$F$8:$F$27,"合成球")+COUNTIFS(検定２!$A$8:$A$27,"シャトル",検定２!$G$8:$G$27,"継続",検定２!$F$8:$F$27,"合成球")+COUNTIFS(検定３!$A$8:$A$27,"シャトル",検定３!$G$8:$G$27,"継続",検定３!$F$8:$F$27,"合成球")+COUNTIFS(検定４!$A$8:$A$27,"シャトル",検定４!$G$8:$G$27,"継続",検定４!$F$8:$F$27,"合成球")+COUNTIFS(検定５!$A$8:$A$27,"シャトル",検定５!$G$8:$G$27,"継続",検定５!$F$8:$F$27,"合成球")</f>
        <v>0</v>
      </c>
      <c r="L12" s="8" t="s">
        <v>29</v>
      </c>
    </row>
    <row r="13" spans="1:13" ht="23.1" customHeight="1" x14ac:dyDescent="0.15">
      <c r="B13" s="58" t="s">
        <v>34</v>
      </c>
      <c r="C13" s="58"/>
      <c r="D13" s="58"/>
      <c r="E13" s="58"/>
      <c r="F13" s="58"/>
      <c r="G13" s="58"/>
      <c r="H13" s="58"/>
      <c r="I13" s="58"/>
      <c r="J13" s="3">
        <f>COUNTIFS(検定１!$A$8:$A$27,"ラインテープ",検定１!$G$8:$G$27,"新規")+COUNTIFS(検定２!$A$8:$A$27,"ラインテープ",検定２!$G$8:$G$27,"新規")+COUNTIFS(検定３!$A$8:$A$27,"ラインテープ",検定３!$G$8:$G$27,"新規")+COUNTIFS(検定４!$A$8:$A$27,"ラインテープ",検定４!$G$8:$G$27,"新規")+COUNTIFS(検定５!$A$8:$A$27,"ラインテープ",検定５!$G$8:$G$27,"新規")</f>
        <v>0</v>
      </c>
      <c r="K13" s="3">
        <f>COUNTIFS(検定１!$A$8:$A$27,"ラインテープ",検定１!$G$8:$G$27,"継続")+COUNTIFS(検定２!$A$8:$A$27,"ラインテープ",検定２!$G$8:$G$27,"継続")+COUNTIFS(検定３!$A$8:$A$27,"ラインテープ",検定３!$G$8:$G$27,"継続")+COUNTIFS(検定４!$A$8:$A$27,"ラインテープ",検定４!$G$8:$G$27,"継続")+COUNTIFS(検定５!$A$8:$A$27,"ラインテープ",検定５!$G$8:$G$27,"継続")</f>
        <v>0</v>
      </c>
      <c r="L13" s="8" t="s">
        <v>29</v>
      </c>
    </row>
    <row r="14" spans="1:13" ht="23.1" customHeight="1" x14ac:dyDescent="0.15">
      <c r="B14" s="58" t="s">
        <v>5</v>
      </c>
      <c r="C14" s="58"/>
      <c r="D14" s="58"/>
      <c r="E14" s="58"/>
      <c r="F14" s="58"/>
      <c r="G14" s="58"/>
      <c r="H14" s="58"/>
      <c r="I14" s="58"/>
      <c r="J14" s="3">
        <f>COUNTIFS(検定１!$A$8:$A$27,"ネット",検定１!$G$8:$G$27,"新規")+COUNTIFS(検定２!$A$8:$A$27,"ネット",検定２!$G$8:$G$27,"新規")+COUNTIFS(検定３!$A$8:$A$27,"ネット",検定３!$G$8:$G$27,"新規")+COUNTIFS(検定４!$A$8:$A$27,"ネット",検定４!$G$8:$G$27,"新規")+COUNTIFS(検定５!$A$8:$A$27,"ネット",検定５!$G$8:$G$27,"新規")</f>
        <v>0</v>
      </c>
      <c r="K14" s="3">
        <f>COUNTIFS(検定１!$A$8:$A$27,"ネット",検定１!$G$8:$G$27,"継続")+COUNTIFS(検定２!$A$8:$A$27,"ネット",検定２!$G$8:$G$27,"継続")+COUNTIFS(検定３!$A$8:$A$27,"ネット",検定３!$G$8:$G$27,"継続")+COUNTIFS(検定４!$A$8:$A$27,"ネット",検定４!$G$8:$G$27,"継続")+COUNTIFS(検定５!$A$8:$A$27,"ネット",検定５!$G$8:$G$27,"継続")</f>
        <v>0</v>
      </c>
      <c r="L14" s="8" t="s">
        <v>29</v>
      </c>
    </row>
    <row r="15" spans="1:13" s="9" customFormat="1" ht="23.1" customHeight="1" x14ac:dyDescent="0.15">
      <c r="B15" s="10"/>
      <c r="C15" s="10"/>
      <c r="D15" s="10"/>
      <c r="E15" s="10"/>
      <c r="F15" s="10"/>
      <c r="G15" s="10"/>
      <c r="H15" s="10"/>
      <c r="I15" s="11"/>
      <c r="J15" s="11"/>
      <c r="K15" s="12"/>
      <c r="L15" s="12"/>
    </row>
    <row r="16" spans="1:13" ht="23.1" customHeight="1" x14ac:dyDescent="0.15">
      <c r="B16" s="59" t="s">
        <v>35</v>
      </c>
      <c r="C16" s="60"/>
      <c r="D16" s="60"/>
      <c r="E16" s="60"/>
      <c r="F16" s="60"/>
      <c r="G16" s="60"/>
      <c r="H16" s="60"/>
      <c r="I16" s="61"/>
      <c r="J16" s="56" t="s">
        <v>27</v>
      </c>
      <c r="K16" s="56"/>
      <c r="L16" s="57"/>
    </row>
    <row r="17" spans="1:14" ht="23.1" customHeight="1" x14ac:dyDescent="0.15">
      <c r="B17" s="62"/>
      <c r="C17" s="63"/>
      <c r="D17" s="63"/>
      <c r="E17" s="63"/>
      <c r="F17" s="63"/>
      <c r="G17" s="63"/>
      <c r="H17" s="63"/>
      <c r="I17" s="64"/>
      <c r="J17" s="3" t="s">
        <v>60</v>
      </c>
      <c r="K17" s="3" t="s">
        <v>61</v>
      </c>
      <c r="L17" s="22"/>
    </row>
    <row r="18" spans="1:14" ht="23.1" customHeight="1" x14ac:dyDescent="0.15">
      <c r="B18" s="55" t="s">
        <v>4</v>
      </c>
      <c r="C18" s="56"/>
      <c r="D18" s="56"/>
      <c r="E18" s="56"/>
      <c r="F18" s="56"/>
      <c r="G18" s="56"/>
      <c r="H18" s="56"/>
      <c r="I18" s="57"/>
      <c r="J18" s="3">
        <f>COUNTIFS(審査１!$A$8:$A$27,"ウェア",審査１!$G$8:$G$27,"新規")+COUNTIFS(審査２!$A$8:$A$27,"ウェア",審査２!$G$8:$G$27,"新規")+COUNTIFS(審査３!$A$8:$A$27,"ウェア",審査３!$G$8:$G$27,"新規")+COUNTIFS(審査4!$A$8:$A$27,"ウェア",審査4!$G$8:$G$27,"新規")+COUNTIFS(審査５!$A$8:$A$27,"ウェア",審査５!$G$8:$G$27,"新規")+COUNTIFS(審査６!$A$8:$A$27,"ウェア",審査６!$G$8:$G$27,"新規")+COUNTIFS(審査７!$A$8:$A$27,"ウェア",審査７!$G$8:$G$27,"新規")+COUNTIFS(審査８!$A$8:$A$27,"ウェア",審査８!$G$8:$G$27,"新規")+COUNTIFS(審査９!$A$8:$A$27,"ウェア",審査９!$G$8:$G$27,"新規")+COUNTIFS(審査１０!$A$8:$A$27,"ウェア",審査１０!$G$8:$G$27,"新規")</f>
        <v>0</v>
      </c>
      <c r="K18" s="3">
        <f>COUNTIFS(審査１!$A$8:$A$27,"ウェア",審査１!$G$8:$G$27,"継続")+COUNTIFS(審査２!$A$8:$A$27,"ウェア",審査２!$G$8:$G$27,"継続")+COUNTIFS(審査３!$A$8:$A$27,"ウェア",審査３!$G$8:$G$27,"継続")+COUNTIFS(審査4!$A$8:$A$27,"ウェア",審査4!$G$8:$G$27,"継続")+COUNTIFS(審査５!$A$8:$A$27,"ウェア",審査５!$G$8:$G$27,"継続")+COUNTIFS(審査６!$A$8:$A$27,"ウェア",審査６!$G$8:$G$27,"継続")+COUNTIFS(審査７!$A$8:$A$27,"ウェア",審査７!$G$8:$G$27,"継続")+COUNTIFS(審査８!$A$8:$A$27,"ウェア",審査８!$G$8:$G$27,"継続")+COUNTIFS(審査９!$A$8:$A$27,"ウェア",審査９!$G$8:$G$27,"継続")+COUNTIFS(審査１０!$A$8:$A$27,"ウェア",審査１０!$G$8:$G$27,"継続")</f>
        <v>0</v>
      </c>
      <c r="L18" s="8" t="s">
        <v>29</v>
      </c>
    </row>
    <row r="19" spans="1:14" ht="23.1" customHeight="1" x14ac:dyDescent="0.15">
      <c r="B19" s="55" t="s">
        <v>36</v>
      </c>
      <c r="C19" s="56"/>
      <c r="D19" s="56"/>
      <c r="E19" s="56"/>
      <c r="F19" s="56"/>
      <c r="G19" s="56"/>
      <c r="H19" s="56"/>
      <c r="I19" s="57"/>
      <c r="J19" s="3">
        <f>COUNTIFS(審査１!$A$8:$A$27,"ストリングス",審査１!$G$8:$G$27,"新規")+COUNTIFS(審査２!$A$8:$A$27,"ストリングス",審査２!$G$8:$G$27,"新規")+COUNTIFS(審査３!$A$8:$A$27,"ストリングス",審査３!$G$8:$G$27,"新規")+COUNTIFS(審査4!$A$8:$A$27,"ストリングス",審査4!$G$8:$G$27,"新規")+COUNTIFS(審査５!$A$8:$A$27,"ストリングス",審査５!$G$8:$G$27,"新規")+COUNTIFS(審査６!$A$8:$A$27,"ストリングス",審査６!$G$8:$G$27,"新規")+COUNTIFS(審査７!$A$8:$A$27,"ストリングス",審査７!$G$8:$G$27,"新規")+COUNTIFS(審査８!$A$8:$A$27,"ストリングス",審査８!$G$8:$G$27,"新規")+COUNTIFS(審査９!$A$8:$A$27,"ストリングス",審査９!$G$8:$G$27,"新規")+COUNTIFS(審査１０!$A$8:$A$27,"ストリングス",審査１０!$G$8:$G$27,"新規")</f>
        <v>0</v>
      </c>
      <c r="K19" s="3">
        <f>COUNTIFS(審査１!$A$8:$A$27,"ストリングス",審査１!$G$8:$G$27,"継続")+COUNTIFS(審査２!$A$8:$A$27,"ストリングス",審査２!$G$8:$G$27,"継続")+COUNTIFS(審査３!$A$8:$A$27,"ストリングス",審査３!$G$8:$G$27,"継続")+COUNTIFS(審査4!$A$8:$A$27,"ストリングス",審査4!$G$8:$G$27,"継続")+COUNTIFS(審査５!$A$8:$A$27,"ストリングス",審査５!$G$8:$G$27,"継続")+COUNTIFS(審査６!$A$8:$A$27,"ストリングス",審査６!$G$8:$G$27,"継続")+COUNTIFS(審査７!$A$8:$A$27,"ストリングス",審査７!$G$8:$G$27,"継続")+COUNTIFS(審査８!$A$8:$A$27,"ストリングス",審査８!$G$8:$G$27,"継続")+COUNTIFS(審査９!$A$8:$A$27,"ストリングス",審査９!$G$8:$G$27,"継続")+COUNTIFS(審査１０!$A$8:$A$27,"ストリングス",審査１０!$G$8:$G$27,"継続")</f>
        <v>0</v>
      </c>
      <c r="L19" s="8" t="s">
        <v>29</v>
      </c>
    </row>
    <row r="20" spans="1:14" ht="23.1" customHeight="1" x14ac:dyDescent="0.15">
      <c r="B20" s="55" t="s">
        <v>37</v>
      </c>
      <c r="C20" s="56"/>
      <c r="D20" s="56"/>
      <c r="E20" s="56"/>
      <c r="F20" s="56"/>
      <c r="G20" s="56"/>
      <c r="H20" s="56"/>
      <c r="I20" s="57"/>
      <c r="J20" s="3">
        <f>COUNTIFS(審査１!$A$8:$A$27,"シューズ",審査１!$G$8:$G$27,"新規")+COUNTIFS(審査２!$A$8:$A$27,"シューズ",審査２!$G$8:$G$27,"新規")+COUNTIFS(審査３!$A$8:$A$27,"シューズ",審査３!$G$8:$G$27,"新規")+COUNTIFS(審査4!$A$8:$A$27,"シューズ",審査4!$G$8:$G$27,"新規")+COUNTIFS(審査５!$A$8:$A$27,"シューズ",審査５!$G$8:$G$27,"新規")+COUNTIFS(審査６!$A$8:$A$27,"シューズ",審査６!$G$8:$G$27,"新規")+COUNTIFS(審査７!$A$8:$A$27,"シューズ",審査７!$G$8:$G$27,"新規")+COUNTIFS(審査８!$A$8:$A$27,"シューズ",審査８!$G$8:$G$27,"新規")+COUNTIFS(審査９!$A$8:$A$27,"シューズ",審査９!$G$8:$G$27,"新規")+COUNTIFS(審査１０!$A$8:$A$27,"シューズ",審査１０!$G$8:$G$27,"新規")</f>
        <v>0</v>
      </c>
      <c r="K20" s="3">
        <f>COUNTIFS(審査１!$A$8:$A$27,"シューズ",審査１!$G$8:$G$27,"継続")+COUNTIFS(審査２!$A$8:$A$27,"シューズ",審査２!$G$8:$G$27,"継続")+COUNTIFS(審査３!$A$8:$A$27,"シューズ",審査３!$G$8:$G$27,"継続")+COUNTIFS(審査4!$A$8:$A$27,"シューズ",審査4!$G$8:$G$27,"継続")+COUNTIFS(審査５!$A$8:$A$27,"シューズ",審査５!$G$8:$G$27,"継続")+COUNTIFS(審査６!$A$8:$A$27,"シューズ",審査６!$G$8:$G$27,"継続")+COUNTIFS(審査７!$A$8:$A$27,"シューズ",審査７!$G$8:$G$27,"継続")+COUNTIFS(審査８!$A$8:$A$27,"シューズ",審査８!$G$8:$G$27,"継続")+COUNTIFS(審査９!$A$8:$A$27,"シューズ",審査９!$G$8:$G$27,"継続")+COUNTIFS(審査１０!$A$8:$A$27,"シューズ",審査１０!$G$8:$G$27,"継続")</f>
        <v>0</v>
      </c>
      <c r="L20" s="13" t="s">
        <v>29</v>
      </c>
    </row>
    <row r="21" spans="1:14" ht="23.1" customHeight="1" x14ac:dyDescent="0.15"/>
    <row r="22" spans="1:14" ht="23.1" customHeight="1" x14ac:dyDescent="0.15">
      <c r="A22" s="65" t="s">
        <v>38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"/>
    </row>
    <row r="23" spans="1:14" ht="23.1" customHeight="1" x14ac:dyDescent="0.15"/>
    <row r="24" spans="1:14" ht="23.1" customHeight="1" x14ac:dyDescent="0.15">
      <c r="B24" s="7" t="s">
        <v>39</v>
      </c>
      <c r="C24" s="7">
        <f>基礎データ!C14</f>
        <v>30</v>
      </c>
      <c r="D24" s="7" t="s">
        <v>40</v>
      </c>
      <c r="E24" s="7">
        <f>基礎データ!E14</f>
        <v>2</v>
      </c>
      <c r="F24" s="7" t="s">
        <v>41</v>
      </c>
      <c r="G24" s="7">
        <f>基礎データ!G14</f>
        <v>14</v>
      </c>
      <c r="H24" s="7" t="s">
        <v>20</v>
      </c>
    </row>
    <row r="25" spans="1:14" ht="23.1" customHeight="1" x14ac:dyDescent="0.15"/>
    <row r="26" spans="1:14" ht="23.1" customHeight="1" x14ac:dyDescent="0.15">
      <c r="G26" s="7" t="s">
        <v>9</v>
      </c>
      <c r="J26" s="66" t="str">
        <f>基礎データ!C6</f>
        <v>東京都○○区△△1-1-1</v>
      </c>
      <c r="K26" s="66"/>
      <c r="L26" s="66"/>
      <c r="M26" s="66"/>
    </row>
    <row r="27" spans="1:14" ht="23.1" customHeight="1" x14ac:dyDescent="0.15">
      <c r="J27" s="66"/>
      <c r="K27" s="66"/>
      <c r="L27" s="66"/>
      <c r="M27" s="66"/>
    </row>
    <row r="28" spans="1:14" ht="23.1" customHeight="1" x14ac:dyDescent="0.15"/>
    <row r="29" spans="1:14" ht="23.1" customHeight="1" x14ac:dyDescent="0.15">
      <c r="G29" s="7" t="s">
        <v>22</v>
      </c>
      <c r="J29" s="67" t="str">
        <f>基礎データ!C2</f>
        <v>○○株式会社</v>
      </c>
      <c r="K29" s="67"/>
      <c r="L29" s="67"/>
      <c r="M29" s="14" t="s">
        <v>42</v>
      </c>
    </row>
    <row r="30" spans="1:14" ht="23.1" customHeight="1" x14ac:dyDescent="0.15">
      <c r="J30" s="54"/>
      <c r="K30" s="54"/>
      <c r="L30" s="54"/>
      <c r="M30" s="54"/>
    </row>
    <row r="31" spans="1:14" ht="23.1" customHeight="1" x14ac:dyDescent="0.15"/>
    <row r="32" spans="1:14" ht="23.1" customHeight="1" x14ac:dyDescent="0.15">
      <c r="G32" s="7" t="s">
        <v>13</v>
      </c>
      <c r="J32" s="68" t="str">
        <f>基礎データ!C10</f>
        <v>03-123-4567</v>
      </c>
      <c r="K32" s="68"/>
      <c r="L32" s="68"/>
      <c r="M32" s="68"/>
    </row>
    <row r="33" spans="7:13" ht="23.1" customHeight="1" x14ac:dyDescent="0.15"/>
    <row r="34" spans="7:13" ht="23.1" customHeight="1" x14ac:dyDescent="0.15">
      <c r="G34" s="7" t="s">
        <v>15</v>
      </c>
      <c r="J34" s="54" t="str">
        <f>基礎データ!C12</f>
        <v>協会　太郎</v>
      </c>
      <c r="K34" s="54"/>
      <c r="L34" s="54"/>
      <c r="M34" s="54"/>
    </row>
  </sheetData>
  <sheetProtection password="C5F3" sheet="1" objects="1" scenarios="1"/>
  <protectedRanges>
    <protectedRange sqref="C24 E24 G24 J32 J34 J26:J27" name="範囲1"/>
  </protectedRanges>
  <mergeCells count="22">
    <mergeCell ref="B10:E12"/>
    <mergeCell ref="F10:I10"/>
    <mergeCell ref="F11:I11"/>
    <mergeCell ref="F12:I12"/>
    <mergeCell ref="B3:L3"/>
    <mergeCell ref="B5:L5"/>
    <mergeCell ref="J7:L7"/>
    <mergeCell ref="B9:I9"/>
    <mergeCell ref="B7:I8"/>
    <mergeCell ref="J34:M34"/>
    <mergeCell ref="B18:I18"/>
    <mergeCell ref="B19:I19"/>
    <mergeCell ref="B20:I20"/>
    <mergeCell ref="B13:I13"/>
    <mergeCell ref="B14:I14"/>
    <mergeCell ref="J16:L16"/>
    <mergeCell ref="B16:I17"/>
    <mergeCell ref="A22:M22"/>
    <mergeCell ref="J26:M27"/>
    <mergeCell ref="J29:L29"/>
    <mergeCell ref="J30:M30"/>
    <mergeCell ref="J32:M32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4294967292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="90" zoomScaleNormal="100" zoomScaleSheetLayoutView="90" workbookViewId="0">
      <selection activeCell="F1" sqref="F1"/>
    </sheetView>
  </sheetViews>
  <sheetFormatPr defaultColWidth="9" defaultRowHeight="14.25" x14ac:dyDescent="0.15"/>
  <cols>
    <col min="1" max="3" width="5.125" style="7" customWidth="1"/>
    <col min="4" max="7" width="4" style="7" customWidth="1"/>
    <col min="8" max="8" width="6.25" style="7" customWidth="1"/>
    <col min="9" max="9" width="12.25" style="7" customWidth="1"/>
    <col min="10" max="10" width="11.25" style="7" customWidth="1"/>
    <col min="11" max="11" width="8" style="7" customWidth="1"/>
    <col min="12" max="12" width="16.75" style="7" customWidth="1"/>
    <col min="13" max="13" width="6" style="7" customWidth="1"/>
    <col min="14" max="14" width="4.625" style="7" customWidth="1"/>
    <col min="15" max="16384" width="9" style="7"/>
  </cols>
  <sheetData>
    <row r="1" spans="1:14" ht="26.1" customHeight="1" x14ac:dyDescent="0.15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6.1" customHeight="1" x14ac:dyDescent="0.15"/>
    <row r="3" spans="1:14" ht="26.1" customHeight="1" x14ac:dyDescent="0.15">
      <c r="A3" s="84" t="str">
        <f>申込!B3</f>
        <v>平成３０年度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4" ht="26.1" customHeight="1" x14ac:dyDescent="0.15"/>
    <row r="5" spans="1:14" ht="26.1" customHeight="1" x14ac:dyDescent="0.15">
      <c r="A5" s="70" t="s">
        <v>43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4" ht="26.1" customHeight="1" x14ac:dyDescent="0.15"/>
    <row r="7" spans="1:14" ht="26.1" customHeight="1" x14ac:dyDescent="0.15">
      <c r="A7" s="58" t="s">
        <v>26</v>
      </c>
      <c r="B7" s="58"/>
      <c r="C7" s="58"/>
      <c r="D7" s="58"/>
      <c r="E7" s="58"/>
      <c r="F7" s="58"/>
      <c r="G7" s="58"/>
      <c r="H7" s="55" t="s">
        <v>27</v>
      </c>
      <c r="I7" s="56"/>
      <c r="J7" s="56"/>
      <c r="K7" s="57"/>
      <c r="L7" s="55" t="s">
        <v>44</v>
      </c>
      <c r="M7" s="57"/>
    </row>
    <row r="8" spans="1:14" ht="26.1" customHeight="1" x14ac:dyDescent="0.15">
      <c r="A8" s="58" t="s">
        <v>28</v>
      </c>
      <c r="B8" s="58"/>
      <c r="C8" s="58"/>
      <c r="D8" s="58"/>
      <c r="E8" s="58"/>
      <c r="F8" s="58"/>
      <c r="G8" s="58"/>
      <c r="H8" s="78" t="s">
        <v>45</v>
      </c>
      <c r="I8" s="79"/>
      <c r="J8" s="12">
        <f>申込!J9+申込!K9</f>
        <v>0</v>
      </c>
      <c r="K8" s="8" t="s">
        <v>29</v>
      </c>
      <c r="L8" s="15">
        <f t="shared" ref="L8:L12" si="0">LEFT(H8,6)*J8</f>
        <v>0</v>
      </c>
      <c r="M8" s="8" t="s">
        <v>46</v>
      </c>
    </row>
    <row r="9" spans="1:14" ht="26.1" customHeight="1" x14ac:dyDescent="0.15">
      <c r="A9" s="58" t="s">
        <v>47</v>
      </c>
      <c r="B9" s="58"/>
      <c r="C9" s="58"/>
      <c r="D9" s="58" t="s">
        <v>48</v>
      </c>
      <c r="E9" s="58"/>
      <c r="F9" s="58"/>
      <c r="G9" s="58"/>
      <c r="H9" s="83" t="s">
        <v>49</v>
      </c>
      <c r="I9" s="83"/>
      <c r="J9" s="12">
        <f>申込!J10+申込!K10</f>
        <v>0</v>
      </c>
      <c r="K9" s="8" t="s">
        <v>29</v>
      </c>
      <c r="L9" s="15">
        <f t="shared" si="0"/>
        <v>0</v>
      </c>
      <c r="M9" s="8" t="s">
        <v>46</v>
      </c>
    </row>
    <row r="10" spans="1:14" ht="26.1" customHeight="1" x14ac:dyDescent="0.15">
      <c r="A10" s="58"/>
      <c r="B10" s="58"/>
      <c r="C10" s="58"/>
      <c r="D10" s="58" t="s">
        <v>50</v>
      </c>
      <c r="E10" s="58"/>
      <c r="F10" s="58"/>
      <c r="G10" s="58"/>
      <c r="H10" s="83" t="s">
        <v>49</v>
      </c>
      <c r="I10" s="83"/>
      <c r="J10" s="12">
        <f>申込!J11+申込!K11</f>
        <v>0</v>
      </c>
      <c r="K10" s="8" t="s">
        <v>29</v>
      </c>
      <c r="L10" s="15">
        <f t="shared" si="0"/>
        <v>0</v>
      </c>
      <c r="M10" s="8" t="s">
        <v>46</v>
      </c>
    </row>
    <row r="11" spans="1:14" ht="26.1" customHeight="1" x14ac:dyDescent="0.15">
      <c r="A11" s="58"/>
      <c r="B11" s="58"/>
      <c r="C11" s="58"/>
      <c r="D11" s="58" t="s">
        <v>33</v>
      </c>
      <c r="E11" s="58"/>
      <c r="F11" s="58"/>
      <c r="G11" s="58"/>
      <c r="H11" s="83" t="s">
        <v>49</v>
      </c>
      <c r="I11" s="83"/>
      <c r="J11" s="12">
        <f>申込!J12+申込!K12</f>
        <v>0</v>
      </c>
      <c r="K11" s="8" t="s">
        <v>29</v>
      </c>
      <c r="L11" s="15">
        <f t="shared" si="0"/>
        <v>0</v>
      </c>
      <c r="M11" s="8" t="s">
        <v>46</v>
      </c>
    </row>
    <row r="12" spans="1:14" ht="26.1" customHeight="1" x14ac:dyDescent="0.15">
      <c r="A12" s="58" t="s">
        <v>51</v>
      </c>
      <c r="B12" s="58"/>
      <c r="C12" s="58"/>
      <c r="D12" s="58"/>
      <c r="E12" s="58"/>
      <c r="F12" s="58"/>
      <c r="G12" s="58"/>
      <c r="H12" s="78" t="s">
        <v>52</v>
      </c>
      <c r="I12" s="79"/>
      <c r="J12" s="12">
        <f>申込!J13+申込!K13</f>
        <v>0</v>
      </c>
      <c r="K12" s="8" t="s">
        <v>29</v>
      </c>
      <c r="L12" s="15">
        <f t="shared" si="0"/>
        <v>0</v>
      </c>
      <c r="M12" s="8" t="s">
        <v>46</v>
      </c>
    </row>
    <row r="13" spans="1:14" ht="26.1" customHeight="1" x14ac:dyDescent="0.15">
      <c r="A13" s="58" t="s">
        <v>53</v>
      </c>
      <c r="B13" s="58"/>
      <c r="C13" s="58"/>
      <c r="D13" s="58"/>
      <c r="E13" s="58"/>
      <c r="F13" s="58"/>
      <c r="G13" s="58"/>
      <c r="H13" s="78" t="s">
        <v>52</v>
      </c>
      <c r="I13" s="79"/>
      <c r="J13" s="12">
        <f>申込!J14</f>
        <v>0</v>
      </c>
      <c r="K13" s="8" t="s">
        <v>29</v>
      </c>
      <c r="L13" s="15">
        <f>LEFT(H13,6)*J13</f>
        <v>0</v>
      </c>
      <c r="M13" s="8" t="s">
        <v>46</v>
      </c>
    </row>
    <row r="14" spans="1:14" ht="26.1" customHeight="1" x14ac:dyDescent="0.15">
      <c r="A14" s="58" t="s">
        <v>35</v>
      </c>
      <c r="B14" s="58"/>
      <c r="C14" s="58"/>
      <c r="D14" s="58"/>
      <c r="E14" s="58"/>
      <c r="F14" s="58"/>
      <c r="G14" s="58"/>
      <c r="H14" s="55" t="s">
        <v>27</v>
      </c>
      <c r="I14" s="56"/>
      <c r="J14" s="56"/>
      <c r="K14" s="57"/>
      <c r="L14" s="55" t="s">
        <v>54</v>
      </c>
      <c r="M14" s="57"/>
    </row>
    <row r="15" spans="1:14" ht="26.1" customHeight="1" x14ac:dyDescent="0.15">
      <c r="A15" s="58" t="s">
        <v>55</v>
      </c>
      <c r="B15" s="58"/>
      <c r="C15" s="58"/>
      <c r="D15" s="58"/>
      <c r="E15" s="58"/>
      <c r="F15" s="58"/>
      <c r="G15" s="58"/>
      <c r="H15" s="78" t="s">
        <v>52</v>
      </c>
      <c r="I15" s="79"/>
      <c r="J15" s="12">
        <f>申込!J18</f>
        <v>0</v>
      </c>
      <c r="K15" s="8" t="s">
        <v>29</v>
      </c>
      <c r="L15" s="15">
        <f>LEFT(H15,6)*J15</f>
        <v>0</v>
      </c>
      <c r="M15" s="8" t="s">
        <v>46</v>
      </c>
    </row>
    <row r="16" spans="1:14" ht="26.1" customHeight="1" x14ac:dyDescent="0.15">
      <c r="A16" s="58" t="s">
        <v>36</v>
      </c>
      <c r="B16" s="58"/>
      <c r="C16" s="58"/>
      <c r="D16" s="58"/>
      <c r="E16" s="58"/>
      <c r="F16" s="58"/>
      <c r="G16" s="58"/>
      <c r="H16" s="78" t="s">
        <v>56</v>
      </c>
      <c r="I16" s="79"/>
      <c r="J16" s="12">
        <f>申込!J19+申込!K19</f>
        <v>0</v>
      </c>
      <c r="K16" s="8" t="s">
        <v>29</v>
      </c>
      <c r="L16" s="15">
        <f>MID(H16,2,5)*J16</f>
        <v>0</v>
      </c>
      <c r="M16" s="8" t="s">
        <v>46</v>
      </c>
    </row>
    <row r="17" spans="1:15" ht="26.1" customHeight="1" thickBot="1" x14ac:dyDescent="0.2">
      <c r="A17" s="80" t="s">
        <v>57</v>
      </c>
      <c r="B17" s="80"/>
      <c r="C17" s="80"/>
      <c r="D17" s="80"/>
      <c r="E17" s="80"/>
      <c r="F17" s="80"/>
      <c r="G17" s="80"/>
      <c r="H17" s="81" t="s">
        <v>56</v>
      </c>
      <c r="I17" s="82"/>
      <c r="J17" s="16">
        <f>申込!J20+申込!K20</f>
        <v>0</v>
      </c>
      <c r="K17" s="17" t="s">
        <v>29</v>
      </c>
      <c r="L17" s="15">
        <f>MID(H17,2,5)*J17</f>
        <v>0</v>
      </c>
      <c r="M17" s="17" t="s">
        <v>46</v>
      </c>
    </row>
    <row r="18" spans="1:15" ht="26.1" customHeight="1" thickTop="1" x14ac:dyDescent="0.15">
      <c r="A18" s="72" t="s">
        <v>58</v>
      </c>
      <c r="B18" s="72"/>
      <c r="C18" s="72"/>
      <c r="D18" s="72"/>
      <c r="E18" s="72"/>
      <c r="F18" s="72"/>
      <c r="G18" s="72"/>
      <c r="H18" s="73"/>
      <c r="I18" s="74"/>
      <c r="J18" s="74"/>
      <c r="K18" s="75"/>
      <c r="L18" s="18">
        <f>SUM(L8:L13,L15:L17)</f>
        <v>0</v>
      </c>
      <c r="M18" s="19" t="s">
        <v>46</v>
      </c>
    </row>
    <row r="19" spans="1:15" ht="26.1" customHeight="1" x14ac:dyDescent="0.15"/>
    <row r="20" spans="1:15" ht="26.1" customHeight="1" x14ac:dyDescent="0.15">
      <c r="A20" s="76" t="s">
        <v>38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6"/>
      <c r="O20" s="6"/>
    </row>
    <row r="21" spans="1:15" ht="26.1" customHeight="1" x14ac:dyDescent="0.15"/>
    <row r="22" spans="1:15" ht="26.1" customHeight="1" x14ac:dyDescent="0.15">
      <c r="A22" s="7" t="s">
        <v>39</v>
      </c>
      <c r="B22" s="20">
        <f>基礎データ!$C$14</f>
        <v>30</v>
      </c>
      <c r="C22" s="20" t="s">
        <v>40</v>
      </c>
      <c r="D22" s="20">
        <f>基礎データ!$E$14</f>
        <v>2</v>
      </c>
      <c r="E22" s="20" t="s">
        <v>41</v>
      </c>
      <c r="F22" s="20">
        <f>基礎データ!$G$14</f>
        <v>14</v>
      </c>
      <c r="G22" s="7" t="s">
        <v>20</v>
      </c>
    </row>
    <row r="23" spans="1:15" ht="26.1" customHeight="1" x14ac:dyDescent="0.15">
      <c r="I23" s="7" t="s">
        <v>9</v>
      </c>
      <c r="J23" s="77" t="str">
        <f>基礎データ!$C$6</f>
        <v>東京都○○区△△1-1-1</v>
      </c>
      <c r="K23" s="77"/>
      <c r="L23" s="77"/>
      <c r="M23" s="77"/>
    </row>
    <row r="24" spans="1:15" ht="26.1" customHeight="1" x14ac:dyDescent="0.15">
      <c r="J24" s="77"/>
      <c r="K24" s="77"/>
      <c r="L24" s="77"/>
      <c r="M24" s="77"/>
    </row>
    <row r="25" spans="1:15" ht="26.1" customHeight="1" x14ac:dyDescent="0.15">
      <c r="J25" s="20"/>
      <c r="K25" s="20"/>
      <c r="L25" s="20"/>
      <c r="M25" s="20"/>
    </row>
    <row r="26" spans="1:15" ht="26.1" customHeight="1" x14ac:dyDescent="0.15">
      <c r="I26" s="7" t="s">
        <v>22</v>
      </c>
      <c r="J26" s="67" t="str">
        <f>基礎データ!$C$2</f>
        <v>○○株式会社</v>
      </c>
      <c r="K26" s="67"/>
      <c r="L26" s="67"/>
      <c r="M26" s="21" t="s">
        <v>59</v>
      </c>
    </row>
    <row r="27" spans="1:15" ht="26.1" customHeight="1" x14ac:dyDescent="0.15">
      <c r="J27" s="71"/>
      <c r="K27" s="71"/>
      <c r="L27" s="71"/>
      <c r="M27" s="71"/>
    </row>
    <row r="28" spans="1:15" ht="26.1" customHeight="1" x14ac:dyDescent="0.15">
      <c r="J28" s="20"/>
      <c r="K28" s="20"/>
      <c r="L28" s="20"/>
      <c r="M28" s="20"/>
    </row>
    <row r="29" spans="1:15" ht="26.1" customHeight="1" x14ac:dyDescent="0.15">
      <c r="I29" s="7" t="s">
        <v>13</v>
      </c>
      <c r="J29" s="71" t="str">
        <f>基礎データ!$C$10</f>
        <v>03-123-4567</v>
      </c>
      <c r="K29" s="71"/>
      <c r="L29" s="71"/>
      <c r="M29" s="71"/>
    </row>
    <row r="30" spans="1:15" ht="26.1" customHeight="1" x14ac:dyDescent="0.15">
      <c r="J30" s="20"/>
      <c r="K30" s="20"/>
      <c r="L30" s="20"/>
      <c r="M30" s="20"/>
    </row>
    <row r="31" spans="1:15" ht="26.1" customHeight="1" x14ac:dyDescent="0.15">
      <c r="I31" s="7" t="s">
        <v>15</v>
      </c>
      <c r="J31" s="71" t="str">
        <f>基礎データ!$C$12</f>
        <v>協会　太郎</v>
      </c>
      <c r="K31" s="71"/>
      <c r="L31" s="71"/>
      <c r="M31" s="71"/>
    </row>
  </sheetData>
  <sheetProtection password="C5F3" sheet="1" objects="1" scenarios="1"/>
  <mergeCells count="35">
    <mergeCell ref="A8:G8"/>
    <mergeCell ref="H8:I8"/>
    <mergeCell ref="A3:M3"/>
    <mergeCell ref="A5:M5"/>
    <mergeCell ref="A7:G7"/>
    <mergeCell ref="H7:K7"/>
    <mergeCell ref="L7:M7"/>
    <mergeCell ref="A9:C11"/>
    <mergeCell ref="D9:G9"/>
    <mergeCell ref="H9:I9"/>
    <mergeCell ref="D10:G10"/>
    <mergeCell ref="H10:I10"/>
    <mergeCell ref="D11:G11"/>
    <mergeCell ref="H11:I11"/>
    <mergeCell ref="A17:G17"/>
    <mergeCell ref="H17:I17"/>
    <mergeCell ref="A12:G12"/>
    <mergeCell ref="H12:I12"/>
    <mergeCell ref="A13:G13"/>
    <mergeCell ref="H13:I13"/>
    <mergeCell ref="A14:G14"/>
    <mergeCell ref="H14:K14"/>
    <mergeCell ref="L14:M14"/>
    <mergeCell ref="A15:G15"/>
    <mergeCell ref="H15:I15"/>
    <mergeCell ref="A16:G16"/>
    <mergeCell ref="H16:I16"/>
    <mergeCell ref="J29:M29"/>
    <mergeCell ref="J31:M31"/>
    <mergeCell ref="A18:G18"/>
    <mergeCell ref="H18:K18"/>
    <mergeCell ref="A20:M20"/>
    <mergeCell ref="J23:M24"/>
    <mergeCell ref="J26:L26"/>
    <mergeCell ref="J27:M27"/>
  </mergeCells>
  <phoneticPr fontId="1"/>
  <conditionalFormatting sqref="F22">
    <cfRule type="cellIs" dxfId="0" priority="1" stopIfTrue="1" operator="notBetween">
      <formula>0</formula>
      <formula>32</formula>
    </cfRule>
  </conditionalFormatting>
  <printOptions horizontalCentered="1" verticalCentered="1"/>
  <pageMargins left="0.51181102362204722" right="0.70866141732283472" top="0.55118110236220474" bottom="0.55118110236220474" header="0.31496062992125984" footer="0.31496062992125984"/>
  <pageSetup paperSize="9" scale="98"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opLeftCell="A2" workbookViewId="0">
      <selection activeCell="C2" sqref="C2"/>
    </sheetView>
  </sheetViews>
  <sheetFormatPr defaultRowHeight="13.5" x14ac:dyDescent="0.15"/>
  <cols>
    <col min="1" max="1" width="13" bestFit="1" customWidth="1"/>
    <col min="2" max="2" width="9.5" bestFit="1" customWidth="1"/>
    <col min="3" max="3" width="22.75" bestFit="1" customWidth="1"/>
    <col min="4" max="4" width="24" bestFit="1" customWidth="1"/>
    <col min="5" max="5" width="12.75" bestFit="1" customWidth="1"/>
    <col min="6" max="6" width="11" bestFit="1" customWidth="1"/>
  </cols>
  <sheetData>
    <row r="1" spans="1:6" x14ac:dyDescent="0.15">
      <c r="A1" t="s">
        <v>6</v>
      </c>
      <c r="B1" t="s">
        <v>7</v>
      </c>
      <c r="C1" t="s">
        <v>9</v>
      </c>
      <c r="D1" t="s">
        <v>11</v>
      </c>
      <c r="E1" t="s">
        <v>13</v>
      </c>
      <c r="F1" t="s">
        <v>15</v>
      </c>
    </row>
    <row r="2" spans="1:6" x14ac:dyDescent="0.15">
      <c r="A2" t="str">
        <f>基礎データ!C2</f>
        <v>○○株式会社</v>
      </c>
      <c r="B2" s="30" t="str">
        <f>ASC(基礎データ!C4)</f>
        <v>321-0123</v>
      </c>
      <c r="C2" t="str">
        <f>基礎データ!C6</f>
        <v>東京都○○区△△1-1-1</v>
      </c>
      <c r="D2" t="str">
        <f>ASC(基礎データ!C8)</f>
        <v>○○○○@○○○○.Co.Jp</v>
      </c>
      <c r="E2" s="31" t="str">
        <f>ASC(基礎データ!C10)</f>
        <v>03-123-4567</v>
      </c>
      <c r="F2" t="str">
        <f>基礎データ!C12</f>
        <v>協会　太郎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10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10" ht="20.100000000000001" customHeight="1" x14ac:dyDescent="0.15"/>
    <row r="3" spans="1:10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10" ht="20.100000000000001" customHeight="1" x14ac:dyDescent="0.15">
      <c r="H4" s="5"/>
    </row>
    <row r="5" spans="1:10" ht="20.100000000000001" customHeight="1" x14ac:dyDescent="0.15">
      <c r="A5" s="2" t="s">
        <v>23</v>
      </c>
      <c r="B5" s="49" t="s">
        <v>63</v>
      </c>
      <c r="C5" s="49"/>
      <c r="D5" s="49"/>
      <c r="E5" s="49"/>
      <c r="F5" s="49"/>
      <c r="G5" s="49"/>
    </row>
    <row r="6" spans="1:10" ht="20.100000000000001" customHeight="1" x14ac:dyDescent="0.15"/>
    <row r="7" spans="1:10" ht="30" customHeight="1" x14ac:dyDescent="0.15">
      <c r="A7" s="1" t="s">
        <v>23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10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28"/>
      <c r="H8" t="str">
        <f>IF(AND(A8="シャトル",F8=""),"備考欄に第1種、第２種、合成球を入力してください。","")</f>
        <v/>
      </c>
      <c r="J8" s="41"/>
    </row>
    <row r="9" spans="1:10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28"/>
      <c r="H9" t="str">
        <f t="shared" ref="H9:H27" si="1">IF(AND(A9="シャトル",F9=""),"備考欄に第1種、第２種、合成球を入力してください。","")</f>
        <v/>
      </c>
    </row>
    <row r="10" spans="1:10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28"/>
      <c r="H10" t="str">
        <f t="shared" si="1"/>
        <v/>
      </c>
    </row>
    <row r="11" spans="1:10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28"/>
      <c r="H11" t="str">
        <f t="shared" si="1"/>
        <v/>
      </c>
    </row>
    <row r="12" spans="1:10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28"/>
      <c r="H12" t="str">
        <f t="shared" si="1"/>
        <v/>
      </c>
    </row>
    <row r="13" spans="1:10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28"/>
      <c r="H13" t="str">
        <f t="shared" si="1"/>
        <v/>
      </c>
    </row>
    <row r="14" spans="1:10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28"/>
      <c r="H14" t="str">
        <f t="shared" si="1"/>
        <v/>
      </c>
    </row>
    <row r="15" spans="1:10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28"/>
      <c r="H15" t="str">
        <f t="shared" si="1"/>
        <v/>
      </c>
    </row>
    <row r="16" spans="1:10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28"/>
      <c r="H16" t="str">
        <f t="shared" si="1"/>
        <v/>
      </c>
    </row>
    <row r="17" spans="1:8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28"/>
      <c r="H17" t="str">
        <f t="shared" si="1"/>
        <v/>
      </c>
    </row>
    <row r="18" spans="1:8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28"/>
      <c r="H18" t="str">
        <f t="shared" si="1"/>
        <v/>
      </c>
    </row>
    <row r="19" spans="1:8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28"/>
      <c r="H19" t="str">
        <f t="shared" si="1"/>
        <v/>
      </c>
    </row>
    <row r="20" spans="1:8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28"/>
      <c r="H20" t="str">
        <f t="shared" si="1"/>
        <v/>
      </c>
    </row>
    <row r="21" spans="1:8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28"/>
      <c r="H21" t="str">
        <f t="shared" si="1"/>
        <v/>
      </c>
    </row>
    <row r="22" spans="1:8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28"/>
      <c r="H22" t="str">
        <f t="shared" si="1"/>
        <v/>
      </c>
    </row>
    <row r="23" spans="1:8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28"/>
      <c r="H23" t="str">
        <f t="shared" si="1"/>
        <v/>
      </c>
    </row>
    <row r="24" spans="1:8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28"/>
      <c r="H24" t="str">
        <f t="shared" si="1"/>
        <v/>
      </c>
    </row>
    <row r="25" spans="1:8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28"/>
      <c r="H25" t="str">
        <f t="shared" si="1"/>
        <v/>
      </c>
    </row>
    <row r="26" spans="1:8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28"/>
      <c r="H26" t="str">
        <f t="shared" si="1"/>
        <v/>
      </c>
    </row>
    <row r="27" spans="1:8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28"/>
      <c r="H27" t="str">
        <f t="shared" si="1"/>
        <v/>
      </c>
    </row>
  </sheetData>
  <sheetProtection password="C5F3" sheet="1" objects="1" scenarios="1"/>
  <mergeCells count="3">
    <mergeCell ref="C3:G3"/>
    <mergeCell ref="B5:G5"/>
    <mergeCell ref="A1:G1"/>
  </mergeCells>
  <phoneticPr fontId="1"/>
  <conditionalFormatting sqref="A8:D27">
    <cfRule type="containsBlanks" dxfId="30" priority="2">
      <formula>LEN(TRIM(A8))=0</formula>
    </cfRule>
  </conditionalFormatting>
  <conditionalFormatting sqref="F8:G27">
    <cfRule type="containsBlanks" dxfId="29" priority="1">
      <formula>LEN(TRIM(F8))=0</formula>
    </cfRule>
  </conditionalFormatting>
  <dataValidations count="3">
    <dataValidation type="list" allowBlank="1" showInputMessage="1" showErrorMessage="1" prompt="検定品目が　シャトル　の場合　選択します" sqref="F8:F27">
      <formula1>"第１種,第２種,合成球"</formula1>
    </dataValidation>
    <dataValidation type="list" allowBlank="1" showInputMessage="1" showErrorMessage="1" prompt="新規　継続を　選択します" sqref="G8:G27">
      <formula1>"新規,継続"</formula1>
    </dataValidation>
    <dataValidation type="list" allowBlank="1" showInputMessage="1" showErrorMessage="1" prompt="検定品目を選択します" sqref="A8:A27">
      <formula1>"ラケット,シャトル,ラインテープ,ネット"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2" t="s">
        <v>23</v>
      </c>
      <c r="B5" s="49" t="s">
        <v>63</v>
      </c>
      <c r="C5" s="49"/>
      <c r="D5" s="49"/>
      <c r="E5" s="49"/>
      <c r="F5" s="49"/>
      <c r="G5" s="49"/>
    </row>
    <row r="6" spans="1:8" ht="20.100000000000001" customHeight="1" x14ac:dyDescent="0.15"/>
    <row r="7" spans="1:8" ht="30" customHeight="1" x14ac:dyDescent="0.15">
      <c r="A7" s="1" t="s">
        <v>23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28"/>
      <c r="H8" t="str">
        <f>IF(AND(A8="シャトル",F8=""),"備考欄に第1種、第２種、合成球を入力してください。","")</f>
        <v/>
      </c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28"/>
      <c r="H9" t="str">
        <f t="shared" ref="H9:H27" si="1">IF(AND(A9="シャトル",F9=""),"備考欄に第1種、第２種、合成球を入力してください。","")</f>
        <v/>
      </c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28"/>
      <c r="H10" t="str">
        <f t="shared" si="1"/>
        <v/>
      </c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28"/>
      <c r="H11" t="str">
        <f t="shared" si="1"/>
        <v/>
      </c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28"/>
      <c r="H12" t="str">
        <f t="shared" si="1"/>
        <v/>
      </c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28"/>
      <c r="H13" t="str">
        <f t="shared" si="1"/>
        <v/>
      </c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28"/>
      <c r="H14" t="str">
        <f t="shared" si="1"/>
        <v/>
      </c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28"/>
      <c r="H15" t="str">
        <f t="shared" si="1"/>
        <v/>
      </c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28"/>
      <c r="H16" t="str">
        <f t="shared" si="1"/>
        <v/>
      </c>
    </row>
    <row r="17" spans="1:8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28"/>
      <c r="H17" t="str">
        <f t="shared" si="1"/>
        <v/>
      </c>
    </row>
    <row r="18" spans="1:8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28"/>
      <c r="H18" t="str">
        <f t="shared" si="1"/>
        <v/>
      </c>
    </row>
    <row r="19" spans="1:8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28"/>
      <c r="H19" t="str">
        <f t="shared" si="1"/>
        <v/>
      </c>
    </row>
    <row r="20" spans="1:8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28"/>
      <c r="H20" t="str">
        <f t="shared" si="1"/>
        <v/>
      </c>
    </row>
    <row r="21" spans="1:8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28"/>
      <c r="H21" t="str">
        <f t="shared" si="1"/>
        <v/>
      </c>
    </row>
    <row r="22" spans="1:8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28"/>
      <c r="H22" t="str">
        <f t="shared" si="1"/>
        <v/>
      </c>
    </row>
    <row r="23" spans="1:8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28"/>
      <c r="H23" t="str">
        <f t="shared" si="1"/>
        <v/>
      </c>
    </row>
    <row r="24" spans="1:8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28"/>
      <c r="H24" t="str">
        <f t="shared" si="1"/>
        <v/>
      </c>
    </row>
    <row r="25" spans="1:8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28"/>
      <c r="H25" t="str">
        <f t="shared" si="1"/>
        <v/>
      </c>
    </row>
    <row r="26" spans="1:8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28"/>
      <c r="H26" t="str">
        <f t="shared" si="1"/>
        <v/>
      </c>
    </row>
    <row r="27" spans="1:8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28"/>
      <c r="H27" t="str">
        <f t="shared" si="1"/>
        <v/>
      </c>
    </row>
  </sheetData>
  <sheetProtection password="C5F3" sheet="1" objects="1" scenarios="1"/>
  <mergeCells count="3">
    <mergeCell ref="A1:G1"/>
    <mergeCell ref="C3:G3"/>
    <mergeCell ref="B5:G5"/>
  </mergeCells>
  <phoneticPr fontId="1"/>
  <conditionalFormatting sqref="A8:D27">
    <cfRule type="containsBlanks" dxfId="28" priority="2">
      <formula>LEN(TRIM(A8))=0</formula>
    </cfRule>
  </conditionalFormatting>
  <conditionalFormatting sqref="F8:G27">
    <cfRule type="containsBlanks" dxfId="27" priority="1">
      <formula>LEN(TRIM(F8))=0</formula>
    </cfRule>
  </conditionalFormatting>
  <dataValidations count="3">
    <dataValidation type="list" allowBlank="1" showInputMessage="1" showErrorMessage="1" prompt="検定品目を選択します" sqref="A8:A27">
      <formula1>"ラケット,シャトル,ラインテープ,ネット"</formula1>
    </dataValidation>
    <dataValidation type="list" allowBlank="1" showInputMessage="1" showErrorMessage="1" prompt="新規　継続を　選択します" sqref="G8:G27">
      <formula1>"新規,継続"</formula1>
    </dataValidation>
    <dataValidation type="list" allowBlank="1" showInputMessage="1" showErrorMessage="1" prompt="検定品目が　シャトル　の場合　選択します" sqref="F8:F27">
      <formula1>"第１種,第２種,合成球"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2" t="s">
        <v>23</v>
      </c>
      <c r="B5" s="49" t="s">
        <v>63</v>
      </c>
      <c r="C5" s="49"/>
      <c r="D5" s="49"/>
      <c r="E5" s="49"/>
      <c r="F5" s="49"/>
      <c r="G5" s="49"/>
    </row>
    <row r="6" spans="1:8" ht="20.100000000000001" customHeight="1" x14ac:dyDescent="0.15"/>
    <row r="7" spans="1:8" ht="30" customHeight="1" x14ac:dyDescent="0.15">
      <c r="A7" s="1" t="s">
        <v>23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28"/>
      <c r="H8" t="str">
        <f>IF(AND(A8="シャトル",F8=""),"備考欄に第1種、第２種、合成球を入力してください。","")</f>
        <v/>
      </c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28"/>
      <c r="H9" t="str">
        <f t="shared" ref="H9:H27" si="1">IF(AND(A9="シャトル",F9=""),"備考欄に第1種、第２種、合成球を入力してください。","")</f>
        <v/>
      </c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28"/>
      <c r="H10" t="str">
        <f t="shared" si="1"/>
        <v/>
      </c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28"/>
      <c r="H11" t="str">
        <f t="shared" si="1"/>
        <v/>
      </c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28"/>
      <c r="H12" t="str">
        <f t="shared" si="1"/>
        <v/>
      </c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28"/>
      <c r="H13" t="str">
        <f t="shared" si="1"/>
        <v/>
      </c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28"/>
      <c r="H14" t="str">
        <f t="shared" si="1"/>
        <v/>
      </c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28"/>
      <c r="H15" t="str">
        <f t="shared" si="1"/>
        <v/>
      </c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28"/>
      <c r="H16" t="str">
        <f t="shared" si="1"/>
        <v/>
      </c>
    </row>
    <row r="17" spans="1:8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28"/>
      <c r="H17" t="str">
        <f t="shared" si="1"/>
        <v/>
      </c>
    </row>
    <row r="18" spans="1:8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28"/>
      <c r="H18" t="str">
        <f t="shared" si="1"/>
        <v/>
      </c>
    </row>
    <row r="19" spans="1:8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28"/>
      <c r="H19" t="str">
        <f t="shared" si="1"/>
        <v/>
      </c>
    </row>
    <row r="20" spans="1:8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28"/>
      <c r="H20" t="str">
        <f t="shared" si="1"/>
        <v/>
      </c>
    </row>
    <row r="21" spans="1:8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28"/>
      <c r="H21" t="str">
        <f t="shared" si="1"/>
        <v/>
      </c>
    </row>
    <row r="22" spans="1:8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28"/>
      <c r="H22" t="str">
        <f t="shared" si="1"/>
        <v/>
      </c>
    </row>
    <row r="23" spans="1:8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28"/>
      <c r="H23" t="str">
        <f t="shared" si="1"/>
        <v/>
      </c>
    </row>
    <row r="24" spans="1:8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28"/>
      <c r="H24" t="str">
        <f t="shared" si="1"/>
        <v/>
      </c>
    </row>
    <row r="25" spans="1:8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28"/>
      <c r="H25" t="str">
        <f t="shared" si="1"/>
        <v/>
      </c>
    </row>
    <row r="26" spans="1:8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28"/>
      <c r="H26" t="str">
        <f t="shared" si="1"/>
        <v/>
      </c>
    </row>
    <row r="27" spans="1:8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28"/>
      <c r="H27" t="str">
        <f t="shared" si="1"/>
        <v/>
      </c>
    </row>
  </sheetData>
  <sheetProtection password="C5F3" sheet="1" objects="1" scenarios="1"/>
  <mergeCells count="3">
    <mergeCell ref="A1:G1"/>
    <mergeCell ref="C3:G3"/>
    <mergeCell ref="B5:G5"/>
  </mergeCells>
  <phoneticPr fontId="1"/>
  <conditionalFormatting sqref="A8:D27">
    <cfRule type="containsBlanks" dxfId="26" priority="2">
      <formula>LEN(TRIM(A8))=0</formula>
    </cfRule>
  </conditionalFormatting>
  <conditionalFormatting sqref="F8:G27">
    <cfRule type="containsBlanks" dxfId="25" priority="1">
      <formula>LEN(TRIM(F8))=0</formula>
    </cfRule>
  </conditionalFormatting>
  <dataValidations count="3">
    <dataValidation type="list" allowBlank="1" showInputMessage="1" showErrorMessage="1" prompt="検定品目を選択します" sqref="A8:A27">
      <formula1>"ラケット,シャトル,ラインテープ,ネット"</formula1>
    </dataValidation>
    <dataValidation type="list" allowBlank="1" showInputMessage="1" showErrorMessage="1" prompt="新規　継続を　選択します" sqref="G8:G27">
      <formula1>"新規,継続"</formula1>
    </dataValidation>
    <dataValidation type="list" allowBlank="1" showInputMessage="1" showErrorMessage="1" prompt="検定品目が　シャトル　の場合　選択します" sqref="F8:F27">
      <formula1>"第１種,第２種,合成球"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2" t="s">
        <v>23</v>
      </c>
      <c r="B5" s="49" t="s">
        <v>63</v>
      </c>
      <c r="C5" s="49"/>
      <c r="D5" s="49"/>
      <c r="E5" s="49"/>
      <c r="F5" s="49"/>
      <c r="G5" s="49"/>
    </row>
    <row r="6" spans="1:8" ht="20.100000000000001" customHeight="1" x14ac:dyDescent="0.15"/>
    <row r="7" spans="1:8" ht="30" customHeight="1" x14ac:dyDescent="0.15">
      <c r="A7" s="1" t="s">
        <v>23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28"/>
      <c r="H8" t="str">
        <f>IF(AND(A8="シャトル",F8=""),"備考欄に第1種、第２種、合成球を入力してください。","")</f>
        <v/>
      </c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28"/>
      <c r="H9" t="str">
        <f t="shared" ref="H9:H27" si="1">IF(AND(A9="シャトル",F9=""),"備考欄に第1種、第２種、合成球を入力してください。","")</f>
        <v/>
      </c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28"/>
      <c r="H10" t="str">
        <f t="shared" si="1"/>
        <v/>
      </c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28"/>
      <c r="H11" t="str">
        <f t="shared" si="1"/>
        <v/>
      </c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28"/>
      <c r="H12" t="str">
        <f t="shared" si="1"/>
        <v/>
      </c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28"/>
      <c r="H13" t="str">
        <f t="shared" si="1"/>
        <v/>
      </c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28"/>
      <c r="H14" t="str">
        <f t="shared" si="1"/>
        <v/>
      </c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28"/>
      <c r="H15" t="str">
        <f t="shared" si="1"/>
        <v/>
      </c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28"/>
      <c r="H16" t="str">
        <f t="shared" si="1"/>
        <v/>
      </c>
    </row>
    <row r="17" spans="1:8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28"/>
      <c r="H17" t="str">
        <f t="shared" si="1"/>
        <v/>
      </c>
    </row>
    <row r="18" spans="1:8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28"/>
      <c r="H18" t="str">
        <f t="shared" si="1"/>
        <v/>
      </c>
    </row>
    <row r="19" spans="1:8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28"/>
      <c r="H19" t="str">
        <f t="shared" si="1"/>
        <v/>
      </c>
    </row>
    <row r="20" spans="1:8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28"/>
      <c r="H20" t="str">
        <f t="shared" si="1"/>
        <v/>
      </c>
    </row>
    <row r="21" spans="1:8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28"/>
      <c r="H21" t="str">
        <f t="shared" si="1"/>
        <v/>
      </c>
    </row>
    <row r="22" spans="1:8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28"/>
      <c r="H22" t="str">
        <f t="shared" si="1"/>
        <v/>
      </c>
    </row>
    <row r="23" spans="1:8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28"/>
      <c r="H23" t="str">
        <f t="shared" si="1"/>
        <v/>
      </c>
    </row>
    <row r="24" spans="1:8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28"/>
      <c r="H24" t="str">
        <f t="shared" si="1"/>
        <v/>
      </c>
    </row>
    <row r="25" spans="1:8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28"/>
      <c r="H25" t="str">
        <f t="shared" si="1"/>
        <v/>
      </c>
    </row>
    <row r="26" spans="1:8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28"/>
      <c r="H26" t="str">
        <f t="shared" si="1"/>
        <v/>
      </c>
    </row>
    <row r="27" spans="1:8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28"/>
      <c r="H27" t="str">
        <f t="shared" si="1"/>
        <v/>
      </c>
    </row>
  </sheetData>
  <sheetProtection password="C5F3" sheet="1" objects="1" scenarios="1"/>
  <mergeCells count="3">
    <mergeCell ref="A1:G1"/>
    <mergeCell ref="C3:G3"/>
    <mergeCell ref="B5:G5"/>
  </mergeCells>
  <phoneticPr fontId="1"/>
  <conditionalFormatting sqref="A8:D27">
    <cfRule type="containsBlanks" dxfId="24" priority="2">
      <formula>LEN(TRIM(A8))=0</formula>
    </cfRule>
  </conditionalFormatting>
  <conditionalFormatting sqref="F8:G27">
    <cfRule type="containsBlanks" dxfId="23" priority="1">
      <formula>LEN(TRIM(F8))=0</formula>
    </cfRule>
  </conditionalFormatting>
  <dataValidations count="3">
    <dataValidation type="list" allowBlank="1" showInputMessage="1" showErrorMessage="1" prompt="検定品目を選択します" sqref="A8:A27">
      <formula1>"ラケット,シャトル,ラインテープ,ネット"</formula1>
    </dataValidation>
    <dataValidation type="list" allowBlank="1" showInputMessage="1" showErrorMessage="1" prompt="新規　継続を　選択します" sqref="G8:G27">
      <formula1>"新規,継続"</formula1>
    </dataValidation>
    <dataValidation type="list" allowBlank="1" showInputMessage="1" showErrorMessage="1" prompt="検定品目が　シャトル　の場合　選択します" sqref="F8:F27">
      <formula1>"第１種,第２種,合成球"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8" topLeftCell="A9" activePane="bottomLeft" state="frozen"/>
      <selection activeCell="E8" sqref="E8:E27"/>
      <selection pane="bottomLeft" activeCell="D11" sqref="D11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2" t="s">
        <v>23</v>
      </c>
      <c r="B5" s="49" t="s">
        <v>63</v>
      </c>
      <c r="C5" s="49"/>
      <c r="D5" s="49"/>
      <c r="E5" s="49"/>
      <c r="F5" s="49"/>
      <c r="G5" s="49"/>
    </row>
    <row r="6" spans="1:8" ht="20.100000000000001" customHeight="1" x14ac:dyDescent="0.15"/>
    <row r="7" spans="1:8" ht="30" customHeight="1" x14ac:dyDescent="0.15">
      <c r="A7" s="1" t="s">
        <v>23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28"/>
      <c r="H8" t="str">
        <f>IF(AND(A8="シャトル",F8=""),"備考欄に第1種、第２種、合成球を入力してください。","")</f>
        <v/>
      </c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28"/>
      <c r="H9" t="str">
        <f t="shared" ref="H9:H27" si="1">IF(AND(A9="シャトル",F9=""),"備考欄に第1種、第２種、合成球を入力してください。","")</f>
        <v/>
      </c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28"/>
      <c r="H10" t="str">
        <f t="shared" si="1"/>
        <v/>
      </c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28"/>
      <c r="H11" t="str">
        <f t="shared" si="1"/>
        <v/>
      </c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28"/>
      <c r="H12" t="str">
        <f t="shared" si="1"/>
        <v/>
      </c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28"/>
      <c r="H13" t="str">
        <f t="shared" si="1"/>
        <v/>
      </c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28"/>
      <c r="H14" t="str">
        <f t="shared" si="1"/>
        <v/>
      </c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28"/>
      <c r="H15" t="str">
        <f t="shared" si="1"/>
        <v/>
      </c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28"/>
      <c r="H16" t="str">
        <f t="shared" si="1"/>
        <v/>
      </c>
    </row>
    <row r="17" spans="1:8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28"/>
      <c r="H17" t="str">
        <f t="shared" si="1"/>
        <v/>
      </c>
    </row>
    <row r="18" spans="1:8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28"/>
      <c r="H18" t="str">
        <f t="shared" si="1"/>
        <v/>
      </c>
    </row>
    <row r="19" spans="1:8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28"/>
      <c r="H19" t="str">
        <f t="shared" si="1"/>
        <v/>
      </c>
    </row>
    <row r="20" spans="1:8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28"/>
      <c r="H20" t="str">
        <f t="shared" si="1"/>
        <v/>
      </c>
    </row>
    <row r="21" spans="1:8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28"/>
      <c r="H21" t="str">
        <f t="shared" si="1"/>
        <v/>
      </c>
    </row>
    <row r="22" spans="1:8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28"/>
      <c r="H22" t="str">
        <f t="shared" si="1"/>
        <v/>
      </c>
    </row>
    <row r="23" spans="1:8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28"/>
      <c r="H23" t="str">
        <f t="shared" si="1"/>
        <v/>
      </c>
    </row>
    <row r="24" spans="1:8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28"/>
      <c r="H24" t="str">
        <f t="shared" si="1"/>
        <v/>
      </c>
    </row>
    <row r="25" spans="1:8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28"/>
      <c r="H25" t="str">
        <f t="shared" si="1"/>
        <v/>
      </c>
    </row>
    <row r="26" spans="1:8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28"/>
      <c r="H26" t="str">
        <f t="shared" si="1"/>
        <v/>
      </c>
    </row>
    <row r="27" spans="1:8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28"/>
      <c r="H27" t="str">
        <f t="shared" si="1"/>
        <v/>
      </c>
    </row>
  </sheetData>
  <sheetProtection sheet="1" objects="1" scenarios="1"/>
  <mergeCells count="3">
    <mergeCell ref="A1:G1"/>
    <mergeCell ref="C3:G3"/>
    <mergeCell ref="B5:G5"/>
  </mergeCells>
  <phoneticPr fontId="1"/>
  <conditionalFormatting sqref="A8:D27">
    <cfRule type="containsBlanks" dxfId="22" priority="2">
      <formula>LEN(TRIM(A8))=0</formula>
    </cfRule>
  </conditionalFormatting>
  <conditionalFormatting sqref="F8:G27">
    <cfRule type="containsBlanks" dxfId="21" priority="1">
      <formula>LEN(TRIM(F8))=0</formula>
    </cfRule>
  </conditionalFormatting>
  <dataValidations count="3">
    <dataValidation type="list" allowBlank="1" showInputMessage="1" showErrorMessage="1" prompt="検定品目を選択します" sqref="A8:A27">
      <formula1>"ラケット,シャトル,ラインテープ,ネット"</formula1>
    </dataValidation>
    <dataValidation type="list" allowBlank="1" showInputMessage="1" showErrorMessage="1" prompt="新規　継続を　選択します" sqref="G8:G27">
      <formula1>"新規,継続"</formula1>
    </dataValidation>
    <dataValidation type="list" allowBlank="1" showInputMessage="1" showErrorMessage="1" prompt="検定品目が　シャトル　の場合　選択します" sqref="F8:F27">
      <formula1>"第１種,第２種,合成球"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1" t="s">
        <v>65</v>
      </c>
      <c r="C5" s="52"/>
      <c r="D5" s="52"/>
      <c r="E5" s="52"/>
      <c r="F5" s="52"/>
      <c r="G5" s="53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4"/>
    </row>
  </sheetData>
  <sheetProtection password="C5F3" sheet="1" objects="1" scenarios="1"/>
  <mergeCells count="3">
    <mergeCell ref="A1:G1"/>
    <mergeCell ref="C3:G3"/>
    <mergeCell ref="B5:G5"/>
  </mergeCells>
  <phoneticPr fontId="1"/>
  <conditionalFormatting sqref="A8:D27">
    <cfRule type="containsBlanks" dxfId="20" priority="2">
      <formula>LEN(TRIM(A8))=0</formula>
    </cfRule>
  </conditionalFormatting>
  <conditionalFormatting sqref="F8:G27">
    <cfRule type="containsBlanks" dxfId="19" priority="1">
      <formula>LEN(TRIM(F8))=0</formula>
    </cfRule>
  </conditionalFormatting>
  <dataValidations xWindow="118" yWindow="529" count="2">
    <dataValidation type="list" allowBlank="1" showInputMessage="1" showErrorMessage="1" sqref="A8:A27">
      <formula1>"ウェア,ストリングス,シューズ"</formula1>
    </dataValidation>
    <dataValidation type="list" allowBlank="1" showInputMessage="1" showErrorMessage="1" sqref="G8:G27">
      <formula1>"新規,継続"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0" t="str">
        <f>申込!B3&amp;" 公益財団法人　日本バドミントン協会　用品用具　検定審査申込"</f>
        <v>平成３０年度 公益財団法人　日本バドミントン協会　用品用具　検定審査申込</v>
      </c>
      <c r="B1" s="50"/>
      <c r="C1" s="50"/>
      <c r="D1" s="50"/>
      <c r="E1" s="50"/>
      <c r="F1" s="50"/>
      <c r="G1" s="50"/>
      <c r="H1" s="24"/>
    </row>
    <row r="2" spans="1:8" ht="20.100000000000001" customHeight="1" x14ac:dyDescent="0.15"/>
    <row r="3" spans="1:8" ht="20.100000000000001" customHeight="1" x14ac:dyDescent="0.15">
      <c r="C3" s="48" t="str">
        <f>"社名　　　　"&amp;基礎データ!C2&amp;"　　　　"</f>
        <v>社名　　　　○○株式会社　　　　</v>
      </c>
      <c r="D3" s="48"/>
      <c r="E3" s="48"/>
      <c r="F3" s="48"/>
      <c r="G3" s="48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1" t="s">
        <v>65</v>
      </c>
      <c r="C5" s="52"/>
      <c r="D5" s="52"/>
      <c r="E5" s="52"/>
      <c r="F5" s="52"/>
      <c r="G5" s="53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4"/>
    </row>
  </sheetData>
  <sheetProtection password="C5F3" sheet="1" objects="1" scenarios="1"/>
  <mergeCells count="3">
    <mergeCell ref="A1:G1"/>
    <mergeCell ref="C3:G3"/>
    <mergeCell ref="B5:G5"/>
  </mergeCells>
  <phoneticPr fontId="1"/>
  <conditionalFormatting sqref="A8:D27">
    <cfRule type="containsBlanks" dxfId="18" priority="2">
      <formula>LEN(TRIM(A8))=0</formula>
    </cfRule>
  </conditionalFormatting>
  <conditionalFormatting sqref="F8:G27">
    <cfRule type="containsBlanks" dxfId="17" priority="1">
      <formula>LEN(TRIM(F8))=0</formula>
    </cfRule>
  </conditionalFormatting>
  <dataValidations count="2">
    <dataValidation type="list" allowBlank="1" showInputMessage="1" showErrorMessage="1" sqref="G8:G27">
      <formula1>"新規,継続"</formula1>
    </dataValidation>
    <dataValidation type="list" allowBlank="1" showInputMessage="1" showErrorMessage="1" sqref="A8:A27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17</vt:i4>
      </vt:variant>
    </vt:vector>
  </HeadingPairs>
  <TitlesOfParts>
    <vt:vector size="36" baseType="lpstr">
      <vt:lpstr>基礎データ</vt:lpstr>
      <vt:lpstr>業者データ</vt:lpstr>
      <vt:lpstr>検定１</vt:lpstr>
      <vt:lpstr>検定２</vt:lpstr>
      <vt:lpstr>検定３</vt:lpstr>
      <vt:lpstr>検定４</vt:lpstr>
      <vt:lpstr>検定５</vt:lpstr>
      <vt:lpstr>審査１</vt:lpstr>
      <vt:lpstr>審査２</vt:lpstr>
      <vt:lpstr>審査３</vt:lpstr>
      <vt:lpstr>審査4</vt:lpstr>
      <vt:lpstr>審査５</vt:lpstr>
      <vt:lpstr>審査６</vt:lpstr>
      <vt:lpstr>審査７</vt:lpstr>
      <vt:lpstr>審査８</vt:lpstr>
      <vt:lpstr>審査９</vt:lpstr>
      <vt:lpstr>審査１０</vt:lpstr>
      <vt:lpstr>申込</vt:lpstr>
      <vt:lpstr>内訳</vt:lpstr>
      <vt:lpstr>検定１!Print_Area</vt:lpstr>
      <vt:lpstr>検定２!Print_Area</vt:lpstr>
      <vt:lpstr>検定３!Print_Area</vt:lpstr>
      <vt:lpstr>検定４!Print_Area</vt:lpstr>
      <vt:lpstr>検定５!Print_Area</vt:lpstr>
      <vt:lpstr>審査１!Print_Area</vt:lpstr>
      <vt:lpstr>審査１０!Print_Area</vt:lpstr>
      <vt:lpstr>審査２!Print_Area</vt:lpstr>
      <vt:lpstr>審査３!Print_Area</vt:lpstr>
      <vt:lpstr>審査4!Print_Area</vt:lpstr>
      <vt:lpstr>審査５!Print_Area</vt:lpstr>
      <vt:lpstr>審査６!Print_Area</vt:lpstr>
      <vt:lpstr>審査７!Print_Area</vt:lpstr>
      <vt:lpstr>審査８!Print_Area</vt:lpstr>
      <vt:lpstr>審査９!Print_Area</vt:lpstr>
      <vt:lpstr>申込!Print_Area</vt:lpstr>
      <vt:lpstr>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fujimatsu</dc:creator>
  <cp:lastModifiedBy>Suguru Shiratori</cp:lastModifiedBy>
  <cp:lastPrinted>2017-11-26T13:33:12Z</cp:lastPrinted>
  <dcterms:created xsi:type="dcterms:W3CDTF">2016-10-08T03:12:26Z</dcterms:created>
  <dcterms:modified xsi:type="dcterms:W3CDTF">2017-12-21T01:43:24Z</dcterms:modified>
</cp:coreProperties>
</file>